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NPCA219093a\Desktop\【2月5日〆切】経営比較分析表\20250128差し替え\【経営比較分析表】2023_193658_47_010\"/>
    </mc:Choice>
  </mc:AlternateContent>
  <workbookProtection workbookAlgorithmName="SHA-512" workbookHashValue="fm5rDqoO4kcIFIqmHKM+mN/uJDKw5TEZFKfVU8cdAjyx9t9Qs5RlJUfBbdgYIryZIMxYtFB7M+D4BoFJ60bQrA==" workbookSaltValue="hwGfON0TEH1gyCAjwnYZLQ==" workbookSpinCount="100000" lockStructure="1"/>
  <bookViews>
    <workbookView xWindow="0" yWindow="0" windowWidth="23040" windowHeight="92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<sst xmlns="http://schemas.openxmlformats.org/spreadsheetml/2006/main" count="233" uniqueCount="117">
  <si>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</si>
  <si>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</si>
  <si>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</si>
  <si>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</si>
  <si>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</si>
  <si>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</si>
  <si>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</si>
  <si>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</si>
  <si>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</si>
  <si>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</si>
  <si>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</si>
  <si>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</si>
  <si>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</si>
  <si>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</si>
  <si>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</si>
  <si>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</si>
  <si>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</si>
  <si>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</si>
  <si>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</si>
  <si>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</si>
  <si>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</si>
  <si>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</si>
  <si>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</si>
  <si>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</si>
  <si>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</si>
  <si>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</si>
  <si>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</si>
  <si>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</si>
  <si>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</si>
  <si>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</si>
  <si>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</si>
  <si>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</si>
  <si>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</si>
  <si>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</si>
  <si>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</si>
  <si>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</si>
  <si>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</si>
  <si>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</si>
  <si>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</si>
  <si>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</si>
  <si>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</si>
  <si>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</si>
  <si>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</si>
  <si>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</si>
  <si>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</si>
  <si>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</si>
  <si>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</si>
  <si>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</si>
  <si>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</si>
  <si>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</si>
  <si>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</si>
  <si>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</si>
  <si>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</si>
  <si>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</si>
  <si>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</si>
  <si>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</si>
  <si>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</si>
  <si>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</si>
  <si>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</si>
  <si>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</si>
  <si>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</si>
  <si>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</si>
  <si>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</si>
  <si>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</si>
  <si>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</si>
  <si>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</si>
  <si>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</si>
  <si>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</si>
  <si>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</si>
  <si>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</si>
  <si>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</si>
  <si>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</si>
  <si>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</si>
  <si>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</si>
  <si>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</si>
  <si>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</si>
  <si>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</si>
  <si>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</si>
  <si>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</si>
  <si>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</si>
  <si>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</si>
  <si>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</si>
  <si>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</si>
  <si>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</si>
  <si>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</si>
  <si>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</si>
  <si>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</si>
  <si>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</si>
  <si>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</si>
  <si>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</si>
  <si>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</si>
  <si>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</si>
  <si>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</si>
  <si>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</si>
  <si>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</si>
  <si>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</si>
  <si>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</si>
  <si>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</si>
  <si>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</si>
  <si>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</si>
  <si>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</si>
  <si>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</si>
  <si>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</si>
  <si>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</si>
  <si>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</si>
  <si>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</si>
  <si>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</si>
  <si>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</si>
  <si>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</si>
  <si>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</si>
  <si>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</si>
  <si>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</si>
  <si>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</si>
  <si>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</si>
  <si>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経年による施設が多く点在しており、財源確保が難しく施設や管路等の更新には至っていない。
企業債残高対給水収益比率も類似団体平均値と比較すると高い。施設の更新計画の策定に取り組むなかで、経営改善や投資計画等を見直し、財源の確保を目指したい。</t>
    <phoneticPr fontId="4"/>
  </si>
  <si>
    <t>収益的収支比率が51％と類似団体平均値79％を下回っている要因として、少子高齢化によ給水人口の減少に連動した水道料金収入の減少であることが考えられる。また、令和5年度に、令和6年4月からの公営企業会計へ移行のため、3月で打切り決算を行ったことも、収益的収支比率が減少した要因として考えられるが、料金回収率の改善や施設の更新計画の策定に取り組むなかで、料金の見直しも考えていきたい。</t>
    <phoneticPr fontId="4"/>
  </si>
  <si>
    <t>有収率も類似団体平均値を下回っており、老朽化対策等、投資のあり方についても検討を行い、水道料金の見直しを含めた健全かつ効率的な事業経営を目指したい。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</si>
</sst>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1.52</c:v>
                </c:pt>
                <c:pt idx="1">
                  <c:v>0.7</c:v>
                </c:pt>
                <c:pt idx="2">
                  <c:v>1.06</c:v>
                </c:pt>
                <c:pt idx="3">
                  <c:v>0.41</c:v>
                </c:pt>
                <c:pt idx="4">
                  <c:v>0.2</c:v>
                </c:pt>
              </c:numCache>
            </c:numRef>
          </c:val>
          <c:extLst>
            <c:ext xmlns:c16="http://schemas.microsoft.com/office/drawing/2014/chart" uri="{C3380CC4-5D6E-409C-BE32-E72D297353CC}">
              <c16:uniqueId val="{00000000-33E1-466C-B059-1ED75F3C5EB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0.3</c:v>
                </c:pt>
                <c:pt idx="2">
                  <c:v>0.51</c:v>
                </c:pt>
                <c:pt idx="3">
                  <c:v>0.17</c:v>
                </c:pt>
                <c:pt idx="4">
                  <c:v>0.18</c:v>
                </c:pt>
              </c:numCache>
            </c:numRef>
          </c:val>
          <c:smooth val="0"/>
          <c:extLst>
            <c:ext xmlns:c16="http://schemas.microsoft.com/office/drawing/2014/chart" uri="{C3380CC4-5D6E-409C-BE32-E72D297353CC}">
              <c16:uniqueId val="{00000001-33E1-466C-B059-1ED75F3C5EB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52.87</c:v>
                </c:pt>
                <c:pt idx="1">
                  <c:v>58.89</c:v>
                </c:pt>
                <c:pt idx="2">
                  <c:v>56.53</c:v>
                </c:pt>
                <c:pt idx="3">
                  <c:v>59.1</c:v>
                </c:pt>
                <c:pt idx="4">
                  <c:v>58.77</c:v>
                </c:pt>
              </c:numCache>
            </c:numRef>
          </c:val>
          <c:extLst>
            <c:ext xmlns:c16="http://schemas.microsoft.com/office/drawing/2014/chart" uri="{C3380CC4-5D6E-409C-BE32-E72D297353CC}">
              <c16:uniqueId val="{00000000-048A-49C7-9D41-F573105E8B8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58.56</c:v>
                </c:pt>
                <c:pt idx="1">
                  <c:v>62.63</c:v>
                </c:pt>
                <c:pt idx="2">
                  <c:v>58.24</c:v>
                </c:pt>
                <c:pt idx="3">
                  <c:v>58.75</c:v>
                </c:pt>
                <c:pt idx="4">
                  <c:v>55</c:v>
                </c:pt>
              </c:numCache>
            </c:numRef>
          </c:val>
          <c:smooth val="0"/>
          <c:extLst>
            <c:ext xmlns:c16="http://schemas.microsoft.com/office/drawing/2014/chart" uri="{C3380CC4-5D6E-409C-BE32-E72D297353CC}">
              <c16:uniqueId val="{00000001-048A-49C7-9D41-F573105E8B8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70.819999999999993</c:v>
                </c:pt>
                <c:pt idx="1">
                  <c:v>64.36</c:v>
                </c:pt>
                <c:pt idx="2">
                  <c:v>64.680000000000007</c:v>
                </c:pt>
                <c:pt idx="3">
                  <c:v>60.52</c:v>
                </c:pt>
                <c:pt idx="4">
                  <c:v>60.17</c:v>
                </c:pt>
              </c:numCache>
            </c:numRef>
          </c:val>
          <c:extLst>
            <c:ext xmlns:c16="http://schemas.microsoft.com/office/drawing/2014/chart" uri="{C3380CC4-5D6E-409C-BE32-E72D297353CC}">
              <c16:uniqueId val="{00000000-3DB7-497A-89E1-FDAD536DB63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73.680000000000007</c:v>
                </c:pt>
                <c:pt idx="1">
                  <c:v>78.209999999999994</c:v>
                </c:pt>
                <c:pt idx="2">
                  <c:v>75.94</c:v>
                </c:pt>
                <c:pt idx="3">
                  <c:v>71.7</c:v>
                </c:pt>
                <c:pt idx="4">
                  <c:v>69.680000000000007</c:v>
                </c:pt>
              </c:numCache>
            </c:numRef>
          </c:val>
          <c:smooth val="0"/>
          <c:extLst>
            <c:ext xmlns:c16="http://schemas.microsoft.com/office/drawing/2014/chart" uri="{C3380CC4-5D6E-409C-BE32-E72D297353CC}">
              <c16:uniqueId val="{00000001-3DB7-497A-89E1-FDAD536DB63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52.43</c:v>
                </c:pt>
                <c:pt idx="1">
                  <c:v>52.49</c:v>
                </c:pt>
                <c:pt idx="2">
                  <c:v>51.21</c:v>
                </c:pt>
                <c:pt idx="3">
                  <c:v>51.72</c:v>
                </c:pt>
                <c:pt idx="4">
                  <c:v>50.31</c:v>
                </c:pt>
              </c:numCache>
            </c:numRef>
          </c:val>
          <c:extLst>
            <c:ext xmlns:c16="http://schemas.microsoft.com/office/drawing/2014/chart" uri="{C3380CC4-5D6E-409C-BE32-E72D297353CC}">
              <c16:uniqueId val="{00000000-6BA6-43FB-B8A3-E92DA75087C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73.42</c:v>
                </c:pt>
                <c:pt idx="1">
                  <c:v>78.27</c:v>
                </c:pt>
                <c:pt idx="2">
                  <c:v>72.53</c:v>
                </c:pt>
                <c:pt idx="3">
                  <c:v>72.55</c:v>
                </c:pt>
                <c:pt idx="4">
                  <c:v>78.239999999999995</c:v>
                </c:pt>
              </c:numCache>
            </c:numRef>
          </c:val>
          <c:smooth val="0"/>
          <c:extLst>
            <c:ext xmlns:c16="http://schemas.microsoft.com/office/drawing/2014/chart" uri="{C3380CC4-5D6E-409C-BE32-E72D297353CC}">
              <c16:uniqueId val="{00000001-6BA6-43FB-B8A3-E92DA75087C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5E-49AE-AE2E-E8259155675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5E-49AE-AE2E-E8259155675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60-46B4-8AB9-FFB79E0F916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60-46B4-8AB9-FFB79E0F916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B6-4731-9D06-C31A04A1236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B6-4731-9D06-C31A04A1236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78-47DE-AEA7-A5EB2F35087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78-47DE-AEA7-A5EB2F35087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1604.42</c:v>
                </c:pt>
                <c:pt idx="1">
                  <c:v>1493.71</c:v>
                </c:pt>
                <c:pt idx="2">
                  <c:v>1491.91</c:v>
                </c:pt>
                <c:pt idx="3">
                  <c:v>1447.82</c:v>
                </c:pt>
                <c:pt idx="4">
                  <c:v>1489.94</c:v>
                </c:pt>
              </c:numCache>
            </c:numRef>
          </c:val>
          <c:extLst>
            <c:ext xmlns:c16="http://schemas.microsoft.com/office/drawing/2014/chart" uri="{C3380CC4-5D6E-409C-BE32-E72D297353CC}">
              <c16:uniqueId val="{00000000-5361-460E-8F7E-6C91498DD1A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982.31</c:v>
                </c:pt>
                <c:pt idx="1">
                  <c:v>748.1</c:v>
                </c:pt>
                <c:pt idx="2">
                  <c:v>769.64</c:v>
                </c:pt>
                <c:pt idx="3">
                  <c:v>783.96</c:v>
                </c:pt>
                <c:pt idx="4">
                  <c:v>1008.49</c:v>
                </c:pt>
              </c:numCache>
            </c:numRef>
          </c:val>
          <c:smooth val="0"/>
          <c:extLst>
            <c:ext xmlns:c16="http://schemas.microsoft.com/office/drawing/2014/chart" uri="{C3380CC4-5D6E-409C-BE32-E72D297353CC}">
              <c16:uniqueId val="{00000001-5361-460E-8F7E-6C91498DD1A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39.11</c:v>
                </c:pt>
                <c:pt idx="1">
                  <c:v>42.13</c:v>
                </c:pt>
                <c:pt idx="2">
                  <c:v>42.35</c:v>
                </c:pt>
                <c:pt idx="3">
                  <c:v>41.43</c:v>
                </c:pt>
                <c:pt idx="4">
                  <c:v>34.82</c:v>
                </c:pt>
              </c:numCache>
            </c:numRef>
          </c:val>
          <c:extLst>
            <c:ext xmlns:c16="http://schemas.microsoft.com/office/drawing/2014/chart" uri="{C3380CC4-5D6E-409C-BE32-E72D297353CC}">
              <c16:uniqueId val="{00000000-3068-4939-9075-44F316BA715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53.77</c:v>
                </c:pt>
                <c:pt idx="1">
                  <c:v>66.510000000000005</c:v>
                </c:pt>
                <c:pt idx="2">
                  <c:v>65.38</c:v>
                </c:pt>
                <c:pt idx="3">
                  <c:v>62.49</c:v>
                </c:pt>
                <c:pt idx="4">
                  <c:v>53.79</c:v>
                </c:pt>
              </c:numCache>
            </c:numRef>
          </c:val>
          <c:smooth val="0"/>
          <c:extLst>
            <c:ext xmlns:c16="http://schemas.microsoft.com/office/drawing/2014/chart" uri="{C3380CC4-5D6E-409C-BE32-E72D297353CC}">
              <c16:uniqueId val="{00000001-3068-4939-9075-44F316BA715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364.57</c:v>
                </c:pt>
                <c:pt idx="1">
                  <c:v>345.59</c:v>
                </c:pt>
                <c:pt idx="2">
                  <c:v>343.39</c:v>
                </c:pt>
                <c:pt idx="3">
                  <c:v>351.88</c:v>
                </c:pt>
                <c:pt idx="4">
                  <c:v>384.83</c:v>
                </c:pt>
              </c:numCache>
            </c:numRef>
          </c:val>
          <c:extLst>
            <c:ext xmlns:c16="http://schemas.microsoft.com/office/drawing/2014/chart" uri="{C3380CC4-5D6E-409C-BE32-E72D297353CC}">
              <c16:uniqueId val="{00000000-DC33-4193-8306-F8BFC87E6B4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305.38</c:v>
                </c:pt>
                <c:pt idx="1">
                  <c:v>200.13</c:v>
                </c:pt>
                <c:pt idx="2">
                  <c:v>250.06</c:v>
                </c:pt>
                <c:pt idx="3">
                  <c:v>259.18</c:v>
                </c:pt>
                <c:pt idx="4">
                  <c:v>216.64</c:v>
                </c:pt>
              </c:numCache>
            </c:numRef>
          </c:val>
          <c:smooth val="0"/>
          <c:extLst>
            <c:ext xmlns:c16="http://schemas.microsoft.com/office/drawing/2014/chart" uri="{C3380CC4-5D6E-409C-BE32-E72D297353CC}">
              <c16:uniqueId val="{00000001-DC33-4193-8306-F8BFC87E6B4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8" zoomScale="70" zoomScaleNormal="70" workbookViewId="0">
      <selection activeCell="CC71" sqref="CC7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0" t="str">
        <f>データ!H6</f>
        <v>山梨県　身延町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D2</v>
      </c>
      <c r="X8" s="35"/>
      <c r="Y8" s="35"/>
      <c r="Z8" s="35"/>
      <c r="AA8" s="35"/>
      <c r="AB8" s="35"/>
      <c r="AC8" s="35"/>
      <c r="AD8" s="35" t="str">
        <f>データ!$M$6</f>
        <v>非設置</v>
      </c>
      <c r="AE8" s="35"/>
      <c r="AF8" s="35"/>
      <c r="AG8" s="35"/>
      <c r="AH8" s="35"/>
      <c r="AI8" s="35"/>
      <c r="AJ8" s="35"/>
      <c r="AK8" s="2"/>
      <c r="AL8" s="36">
        <f>データ!$R$6</f>
        <v>10051</v>
      </c>
      <c r="AM8" s="36"/>
      <c r="AN8" s="36"/>
      <c r="AO8" s="36"/>
      <c r="AP8" s="36"/>
      <c r="AQ8" s="36"/>
      <c r="AR8" s="36"/>
      <c r="AS8" s="36"/>
      <c r="AT8" s="37">
        <f>データ!$S$6</f>
        <v>301.98</v>
      </c>
      <c r="AU8" s="37"/>
      <c r="AV8" s="37"/>
      <c r="AW8" s="37"/>
      <c r="AX8" s="37"/>
      <c r="AY8" s="37"/>
      <c r="AZ8" s="37"/>
      <c r="BA8" s="37"/>
      <c r="BB8" s="37">
        <f>データ!$T$6</f>
        <v>33.28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c r="A10" s="2"/>
      <c r="B10" s="37" t="str">
        <f>データ!$N$6</f>
        <v>-</v>
      </c>
      <c r="C10" s="37"/>
      <c r="D10" s="37"/>
      <c r="E10" s="37"/>
      <c r="F10" s="37"/>
      <c r="G10" s="37"/>
      <c r="H10" s="37"/>
      <c r="I10" s="37" t="str">
        <f>データ!$O$6</f>
        <v>該当数値なし</v>
      </c>
      <c r="J10" s="37"/>
      <c r="K10" s="37"/>
      <c r="L10" s="37"/>
      <c r="M10" s="37"/>
      <c r="N10" s="37"/>
      <c r="O10" s="37"/>
      <c r="P10" s="37">
        <f>データ!$P$6</f>
        <v>100</v>
      </c>
      <c r="Q10" s="37"/>
      <c r="R10" s="37"/>
      <c r="S10" s="37"/>
      <c r="T10" s="37"/>
      <c r="U10" s="37"/>
      <c r="V10" s="37"/>
      <c r="W10" s="36">
        <f>データ!$Q$6</f>
        <v>2370</v>
      </c>
      <c r="X10" s="36"/>
      <c r="Y10" s="36"/>
      <c r="Z10" s="36"/>
      <c r="AA10" s="36"/>
      <c r="AB10" s="36"/>
      <c r="AC10" s="36"/>
      <c r="AD10" s="2"/>
      <c r="AE10" s="2"/>
      <c r="AF10" s="2"/>
      <c r="AG10" s="2"/>
      <c r="AH10" s="2"/>
      <c r="AI10" s="2"/>
      <c r="AJ10" s="2"/>
      <c r="AK10" s="2"/>
      <c r="AL10" s="36">
        <f>データ!$U$6</f>
        <v>9940</v>
      </c>
      <c r="AM10" s="36"/>
      <c r="AN10" s="36"/>
      <c r="AO10" s="36"/>
      <c r="AP10" s="36"/>
      <c r="AQ10" s="36"/>
      <c r="AR10" s="36"/>
      <c r="AS10" s="36"/>
      <c r="AT10" s="37">
        <f>データ!$V$6</f>
        <v>118.86</v>
      </c>
      <c r="AU10" s="37"/>
      <c r="AV10" s="37"/>
      <c r="AW10" s="37"/>
      <c r="AX10" s="37"/>
      <c r="AY10" s="37"/>
      <c r="AZ10" s="37"/>
      <c r="BA10" s="37"/>
      <c r="BB10" s="37">
        <f>データ!$W$6</f>
        <v>83.63</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115</v>
      </c>
      <c r="BM16" s="47"/>
      <c r="BN16" s="47"/>
      <c r="BO16" s="47"/>
      <c r="BP16" s="47"/>
      <c r="BQ16" s="47"/>
      <c r="BR16" s="47"/>
      <c r="BS16" s="47"/>
      <c r="BT16" s="47"/>
      <c r="BU16" s="47"/>
      <c r="BV16" s="47"/>
      <c r="BW16" s="47"/>
      <c r="BX16" s="47"/>
      <c r="BY16" s="47"/>
      <c r="BZ16" s="48"/>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114</v>
      </c>
      <c r="BM47" s="47"/>
      <c r="BN47" s="47"/>
      <c r="BO47" s="47"/>
      <c r="BP47" s="47"/>
      <c r="BQ47" s="47"/>
      <c r="BR47" s="47"/>
      <c r="BS47" s="47"/>
      <c r="BT47" s="47"/>
      <c r="BU47" s="47"/>
      <c r="BV47" s="47"/>
      <c r="BW47" s="47"/>
      <c r="BX47" s="47"/>
      <c r="BY47" s="47"/>
      <c r="BZ47" s="48"/>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116</v>
      </c>
      <c r="BM66" s="47"/>
      <c r="BN66" s="47"/>
      <c r="BO66" s="47"/>
      <c r="BP66" s="47"/>
      <c r="BQ66" s="47"/>
      <c r="BR66" s="47"/>
      <c r="BS66" s="47"/>
      <c r="BT66" s="47"/>
      <c r="BU66" s="47"/>
      <c r="BV66" s="47"/>
      <c r="BW66" s="47"/>
      <c r="BX66" s="47"/>
      <c r="BY66" s="47"/>
      <c r="BZ66" s="48"/>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Wpy5aGiMWFQHVEhY8eG1I3EBW2KyAoFQaTNKb37tnseJYRLHNC9Croz50c9MHiR5ba6TRw9SFIf4opuFfw1o3w==" saltValue="TtsoW6nhUDh30BnndNdBs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c r="A6" s="15" t="s">
        <v>95</v>
      </c>
      <c r="B6" s="20">
        <f>B7</f>
        <v>2023</v>
      </c>
      <c r="C6" s="20">
        <f t="shared" ref="C6:W6" si="3">C7</f>
        <v>193658</v>
      </c>
      <c r="D6" s="20">
        <f t="shared" si="3"/>
        <v>47</v>
      </c>
      <c r="E6" s="20">
        <f t="shared" si="3"/>
        <v>1</v>
      </c>
      <c r="F6" s="20">
        <f t="shared" si="3"/>
        <v>0</v>
      </c>
      <c r="G6" s="20">
        <f t="shared" si="3"/>
        <v>0</v>
      </c>
      <c r="H6" s="20" t="str">
        <f t="shared" si="3"/>
        <v>山梨県　身延町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100</v>
      </c>
      <c r="Q6" s="21">
        <f t="shared" si="3"/>
        <v>2370</v>
      </c>
      <c r="R6" s="21">
        <f t="shared" si="3"/>
        <v>10051</v>
      </c>
      <c r="S6" s="21">
        <f t="shared" si="3"/>
        <v>301.98</v>
      </c>
      <c r="T6" s="21">
        <f t="shared" si="3"/>
        <v>33.28</v>
      </c>
      <c r="U6" s="21">
        <f t="shared" si="3"/>
        <v>9940</v>
      </c>
      <c r="V6" s="21">
        <f t="shared" si="3"/>
        <v>118.86</v>
      </c>
      <c r="W6" s="21">
        <f t="shared" si="3"/>
        <v>83.63</v>
      </c>
      <c r="X6" s="22">
        <f>IF(X7="",NA(),X7)</f>
        <v>52.43</v>
      </c>
      <c r="Y6" s="22">
        <f t="shared" ref="Y6:AG6" si="4">IF(Y7="",NA(),Y7)</f>
        <v>52.49</v>
      </c>
      <c r="Z6" s="22">
        <f t="shared" si="4"/>
        <v>51.21</v>
      </c>
      <c r="AA6" s="22">
        <f t="shared" si="4"/>
        <v>51.72</v>
      </c>
      <c r="AB6" s="22">
        <f t="shared" si="4"/>
        <v>50.31</v>
      </c>
      <c r="AC6" s="22">
        <f t="shared" si="4"/>
        <v>73.42</v>
      </c>
      <c r="AD6" s="22">
        <f t="shared" si="4"/>
        <v>78.27</v>
      </c>
      <c r="AE6" s="22">
        <f t="shared" si="4"/>
        <v>72.53</v>
      </c>
      <c r="AF6" s="22">
        <f t="shared" si="4"/>
        <v>72.55</v>
      </c>
      <c r="AG6" s="22">
        <f t="shared" si="4"/>
        <v>78.239999999999995</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1604.42</v>
      </c>
      <c r="BF6" s="22">
        <f t="shared" ref="BF6:BN6" si="7">IF(BF7="",NA(),BF7)</f>
        <v>1493.71</v>
      </c>
      <c r="BG6" s="22">
        <f t="shared" si="7"/>
        <v>1491.91</v>
      </c>
      <c r="BH6" s="22">
        <f t="shared" si="7"/>
        <v>1447.82</v>
      </c>
      <c r="BI6" s="22">
        <f t="shared" si="7"/>
        <v>1489.94</v>
      </c>
      <c r="BJ6" s="22">
        <f t="shared" si="7"/>
        <v>982.31</v>
      </c>
      <c r="BK6" s="22">
        <f t="shared" si="7"/>
        <v>748.1</v>
      </c>
      <c r="BL6" s="22">
        <f t="shared" si="7"/>
        <v>769.64</v>
      </c>
      <c r="BM6" s="22">
        <f t="shared" si="7"/>
        <v>783.96</v>
      </c>
      <c r="BN6" s="22">
        <f t="shared" si="7"/>
        <v>1008.49</v>
      </c>
      <c r="BO6" s="21" t="str">
        <f>IF(BO7="","",IF(BO7="-","【-】","【"&amp;SUBSTITUTE(TEXT(BO7,"#,##0.00"),"-","△")&amp;"】"))</f>
        <v>【1,045.20】</v>
      </c>
      <c r="BP6" s="22">
        <f>IF(BP7="",NA(),BP7)</f>
        <v>39.11</v>
      </c>
      <c r="BQ6" s="22">
        <f t="shared" ref="BQ6:BY6" si="8">IF(BQ7="",NA(),BQ7)</f>
        <v>42.13</v>
      </c>
      <c r="BR6" s="22">
        <f t="shared" si="8"/>
        <v>42.35</v>
      </c>
      <c r="BS6" s="22">
        <f t="shared" si="8"/>
        <v>41.43</v>
      </c>
      <c r="BT6" s="22">
        <f t="shared" si="8"/>
        <v>34.82</v>
      </c>
      <c r="BU6" s="22">
        <f t="shared" si="8"/>
        <v>53.77</v>
      </c>
      <c r="BV6" s="22">
        <f t="shared" si="8"/>
        <v>66.510000000000005</v>
      </c>
      <c r="BW6" s="22">
        <f t="shared" si="8"/>
        <v>65.38</v>
      </c>
      <c r="BX6" s="22">
        <f t="shared" si="8"/>
        <v>62.49</v>
      </c>
      <c r="BY6" s="22">
        <f t="shared" si="8"/>
        <v>53.79</v>
      </c>
      <c r="BZ6" s="21" t="str">
        <f>IF(BZ7="","",IF(BZ7="-","【-】","【"&amp;SUBSTITUTE(TEXT(BZ7,"#,##0.00"),"-","△")&amp;"】"))</f>
        <v>【49.51】</v>
      </c>
      <c r="CA6" s="22">
        <f>IF(CA7="",NA(),CA7)</f>
        <v>364.57</v>
      </c>
      <c r="CB6" s="22">
        <f t="shared" ref="CB6:CJ6" si="9">IF(CB7="",NA(),CB7)</f>
        <v>345.59</v>
      </c>
      <c r="CC6" s="22">
        <f t="shared" si="9"/>
        <v>343.39</v>
      </c>
      <c r="CD6" s="22">
        <f t="shared" si="9"/>
        <v>351.88</v>
      </c>
      <c r="CE6" s="22">
        <f t="shared" si="9"/>
        <v>384.83</v>
      </c>
      <c r="CF6" s="22">
        <f t="shared" si="9"/>
        <v>305.38</v>
      </c>
      <c r="CG6" s="22">
        <f t="shared" si="9"/>
        <v>200.13</v>
      </c>
      <c r="CH6" s="22">
        <f t="shared" si="9"/>
        <v>250.06</v>
      </c>
      <c r="CI6" s="22">
        <f t="shared" si="9"/>
        <v>259.18</v>
      </c>
      <c r="CJ6" s="22">
        <f t="shared" si="9"/>
        <v>216.64</v>
      </c>
      <c r="CK6" s="21" t="str">
        <f>IF(CK7="","",IF(CK7="-","【-】","【"&amp;SUBSTITUTE(TEXT(CK7,"#,##0.00"),"-","△")&amp;"】"))</f>
        <v>【317.14】</v>
      </c>
      <c r="CL6" s="22">
        <f>IF(CL7="",NA(),CL7)</f>
        <v>52.87</v>
      </c>
      <c r="CM6" s="22">
        <f t="shared" ref="CM6:CU6" si="10">IF(CM7="",NA(),CM7)</f>
        <v>58.89</v>
      </c>
      <c r="CN6" s="22">
        <f t="shared" si="10"/>
        <v>56.53</v>
      </c>
      <c r="CO6" s="22">
        <f t="shared" si="10"/>
        <v>59.1</v>
      </c>
      <c r="CP6" s="22">
        <f t="shared" si="10"/>
        <v>58.77</v>
      </c>
      <c r="CQ6" s="22">
        <f t="shared" si="10"/>
        <v>58.56</v>
      </c>
      <c r="CR6" s="22">
        <f t="shared" si="10"/>
        <v>62.63</v>
      </c>
      <c r="CS6" s="22">
        <f t="shared" si="10"/>
        <v>58.24</v>
      </c>
      <c r="CT6" s="22">
        <f t="shared" si="10"/>
        <v>58.75</v>
      </c>
      <c r="CU6" s="22">
        <f t="shared" si="10"/>
        <v>55</v>
      </c>
      <c r="CV6" s="21" t="str">
        <f>IF(CV7="","",IF(CV7="-","【-】","【"&amp;SUBSTITUTE(TEXT(CV7,"#,##0.00"),"-","△")&amp;"】"))</f>
        <v>【55.00】</v>
      </c>
      <c r="CW6" s="22">
        <f>IF(CW7="",NA(),CW7)</f>
        <v>70.819999999999993</v>
      </c>
      <c r="CX6" s="22">
        <f t="shared" ref="CX6:DF6" si="11">IF(CX7="",NA(),CX7)</f>
        <v>64.36</v>
      </c>
      <c r="CY6" s="22">
        <f t="shared" si="11"/>
        <v>64.680000000000007</v>
      </c>
      <c r="CZ6" s="22">
        <f t="shared" si="11"/>
        <v>60.52</v>
      </c>
      <c r="DA6" s="22">
        <f t="shared" si="11"/>
        <v>60.17</v>
      </c>
      <c r="DB6" s="22">
        <f t="shared" si="11"/>
        <v>73.680000000000007</v>
      </c>
      <c r="DC6" s="22">
        <f t="shared" si="11"/>
        <v>78.209999999999994</v>
      </c>
      <c r="DD6" s="22">
        <f t="shared" si="11"/>
        <v>75.94</v>
      </c>
      <c r="DE6" s="22">
        <f t="shared" si="11"/>
        <v>71.7</v>
      </c>
      <c r="DF6" s="22">
        <f t="shared" si="11"/>
        <v>69.680000000000007</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1.52</v>
      </c>
      <c r="EE6" s="22">
        <f t="shared" ref="EE6:EM6" si="14">IF(EE7="",NA(),EE7)</f>
        <v>0.7</v>
      </c>
      <c r="EF6" s="22">
        <f t="shared" si="14"/>
        <v>1.06</v>
      </c>
      <c r="EG6" s="22">
        <f t="shared" si="14"/>
        <v>0.41</v>
      </c>
      <c r="EH6" s="22">
        <f t="shared" si="14"/>
        <v>0.2</v>
      </c>
      <c r="EI6" s="22">
        <f t="shared" si="14"/>
        <v>0.42</v>
      </c>
      <c r="EJ6" s="22">
        <f t="shared" si="14"/>
        <v>0.3</v>
      </c>
      <c r="EK6" s="22">
        <f t="shared" si="14"/>
        <v>0.51</v>
      </c>
      <c r="EL6" s="22">
        <f t="shared" si="14"/>
        <v>0.17</v>
      </c>
      <c r="EM6" s="22">
        <f t="shared" si="14"/>
        <v>0.18</v>
      </c>
      <c r="EN6" s="21" t="str">
        <f>IF(EN7="","",IF(EN7="-","【-】","【"&amp;SUBSTITUTE(TEXT(EN7,"#,##0.00"),"-","△")&amp;"】"))</f>
        <v>【0.40】</v>
      </c>
    </row>
    <row r="7" spans="1:144" s="23" customFormat="1">
      <c r="A7" s="15"/>
      <c r="B7" s="24">
        <v>2023</v>
      </c>
      <c r="C7" s="24">
        <v>193658</v>
      </c>
      <c r="D7" s="24">
        <v>47</v>
      </c>
      <c r="E7" s="24">
        <v>1</v>
      </c>
      <c r="F7" s="24">
        <v>0</v>
      </c>
      <c r="G7" s="24">
        <v>0</v>
      </c>
      <c r="H7" s="24" t="s">
        <v>96</v>
      </c>
      <c r="I7" s="24" t="s">
        <v>97</v>
      </c>
      <c r="J7" s="24" t="s">
        <v>98</v>
      </c>
      <c r="K7" s="24" t="s">
        <v>99</v>
      </c>
      <c r="L7" s="24" t="s">
        <v>100</v>
      </c>
      <c r="M7" s="24" t="s">
        <v>101</v>
      </c>
      <c r="N7" s="25" t="s">
        <v>102</v>
      </c>
      <c r="O7" s="25" t="s">
        <v>103</v>
      </c>
      <c r="P7" s="25">
        <v>100</v>
      </c>
      <c r="Q7" s="25">
        <v>2370</v>
      </c>
      <c r="R7" s="25">
        <v>10051</v>
      </c>
      <c r="S7" s="25">
        <v>301.98</v>
      </c>
      <c r="T7" s="25">
        <v>33.28</v>
      </c>
      <c r="U7" s="25">
        <v>9940</v>
      </c>
      <c r="V7" s="25">
        <v>118.86</v>
      </c>
      <c r="W7" s="25">
        <v>83.63</v>
      </c>
      <c r="X7" s="25">
        <v>52.43</v>
      </c>
      <c r="Y7" s="25">
        <v>52.49</v>
      </c>
      <c r="Z7" s="25">
        <v>51.21</v>
      </c>
      <c r="AA7" s="25">
        <v>51.72</v>
      </c>
      <c r="AB7" s="25">
        <v>50.31</v>
      </c>
      <c r="AC7" s="25">
        <v>73.42</v>
      </c>
      <c r="AD7" s="25">
        <v>78.27</v>
      </c>
      <c r="AE7" s="25">
        <v>72.53</v>
      </c>
      <c r="AF7" s="25">
        <v>72.55</v>
      </c>
      <c r="AG7" s="25">
        <v>78.239999999999995</v>
      </c>
      <c r="AH7" s="25">
        <v>76.13</v>
      </c>
      <c r="AI7" s="25"/>
      <c r="AJ7" s="25"/>
      <c r="AK7" s="25"/>
      <c r="AL7" s="25"/>
      <c r="AM7" s="25"/>
      <c r="AN7" s="25"/>
      <c r="AO7" s="25"/>
      <c r="AP7" s="25"/>
      <c r="AQ7" s="25"/>
      <c r="AR7" s="25"/>
      <c r="AS7" s="25"/>
      <c r="AT7" s="25"/>
      <c r="AU7" s="25"/>
      <c r="AV7" s="25"/>
      <c r="AW7" s="25"/>
      <c r="AX7" s="25"/>
      <c r="AY7" s="25"/>
      <c r="AZ7" s="25"/>
      <c r="BA7" s="25"/>
      <c r="BB7" s="25"/>
      <c r="BC7" s="25"/>
      <c r="BD7" s="25"/>
      <c r="BE7" s="25">
        <v>1604.42</v>
      </c>
      <c r="BF7" s="25">
        <v>1493.71</v>
      </c>
      <c r="BG7" s="25">
        <v>1491.91</v>
      </c>
      <c r="BH7" s="25">
        <v>1447.82</v>
      </c>
      <c r="BI7" s="25">
        <v>1489.94</v>
      </c>
      <c r="BJ7" s="25">
        <v>982.31</v>
      </c>
      <c r="BK7" s="25">
        <v>748.1</v>
      </c>
      <c r="BL7" s="25">
        <v>769.64</v>
      </c>
      <c r="BM7" s="25">
        <v>783.96</v>
      </c>
      <c r="BN7" s="25">
        <v>1008.49</v>
      </c>
      <c r="BO7" s="25">
        <v>1045.2</v>
      </c>
      <c r="BP7" s="25">
        <v>39.11</v>
      </c>
      <c r="BQ7" s="25">
        <v>42.13</v>
      </c>
      <c r="BR7" s="25">
        <v>42.35</v>
      </c>
      <c r="BS7" s="25">
        <v>41.43</v>
      </c>
      <c r="BT7" s="25">
        <v>34.82</v>
      </c>
      <c r="BU7" s="25">
        <v>53.77</v>
      </c>
      <c r="BV7" s="25">
        <v>66.510000000000005</v>
      </c>
      <c r="BW7" s="25">
        <v>65.38</v>
      </c>
      <c r="BX7" s="25">
        <v>62.49</v>
      </c>
      <c r="BY7" s="25">
        <v>53.79</v>
      </c>
      <c r="BZ7" s="25">
        <v>49.51</v>
      </c>
      <c r="CA7" s="25">
        <v>364.57</v>
      </c>
      <c r="CB7" s="25">
        <v>345.59</v>
      </c>
      <c r="CC7" s="25">
        <v>343.39</v>
      </c>
      <c r="CD7" s="25">
        <v>351.88</v>
      </c>
      <c r="CE7" s="25">
        <v>384.83</v>
      </c>
      <c r="CF7" s="25">
        <v>305.38</v>
      </c>
      <c r="CG7" s="25">
        <v>200.13</v>
      </c>
      <c r="CH7" s="25">
        <v>250.06</v>
      </c>
      <c r="CI7" s="25">
        <v>259.18</v>
      </c>
      <c r="CJ7" s="25">
        <v>216.64</v>
      </c>
      <c r="CK7" s="25">
        <v>317.14</v>
      </c>
      <c r="CL7" s="25">
        <v>52.87</v>
      </c>
      <c r="CM7" s="25">
        <v>58.89</v>
      </c>
      <c r="CN7" s="25">
        <v>56.53</v>
      </c>
      <c r="CO7" s="25">
        <v>59.1</v>
      </c>
      <c r="CP7" s="25">
        <v>58.77</v>
      </c>
      <c r="CQ7" s="25">
        <v>58.56</v>
      </c>
      <c r="CR7" s="25">
        <v>62.63</v>
      </c>
      <c r="CS7" s="25">
        <v>58.24</v>
      </c>
      <c r="CT7" s="25">
        <v>58.75</v>
      </c>
      <c r="CU7" s="25">
        <v>55</v>
      </c>
      <c r="CV7" s="25">
        <v>55</v>
      </c>
      <c r="CW7" s="25">
        <v>70.819999999999993</v>
      </c>
      <c r="CX7" s="25">
        <v>64.36</v>
      </c>
      <c r="CY7" s="25">
        <v>64.680000000000007</v>
      </c>
      <c r="CZ7" s="25">
        <v>60.52</v>
      </c>
      <c r="DA7" s="25">
        <v>60.17</v>
      </c>
      <c r="DB7" s="25">
        <v>73.680000000000007</v>
      </c>
      <c r="DC7" s="25">
        <v>78.209999999999994</v>
      </c>
      <c r="DD7" s="25">
        <v>75.94</v>
      </c>
      <c r="DE7" s="25">
        <v>71.7</v>
      </c>
      <c r="DF7" s="25">
        <v>69.680000000000007</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1.52</v>
      </c>
      <c r="EE7" s="25">
        <v>0.7</v>
      </c>
      <c r="EF7" s="25">
        <v>1.06</v>
      </c>
      <c r="EG7" s="25">
        <v>0.41</v>
      </c>
      <c r="EH7" s="25">
        <v>0.2</v>
      </c>
      <c r="EI7" s="25">
        <v>0.42</v>
      </c>
      <c r="EJ7" s="25">
        <v>0.3</v>
      </c>
      <c r="EK7" s="25">
        <v>0.51</v>
      </c>
      <c r="EL7" s="25">
        <v>0.17</v>
      </c>
      <c r="EM7" s="25">
        <v>0.18</v>
      </c>
      <c r="EN7" s="25">
        <v>0.4</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46</v>
      </c>
      <c r="B10" s="28">
        <f>DATEVALUE($B7-B11&amp;"/1/"&amp;B12)</f>
        <v>36892</v>
      </c>
      <c r="C10" s="28">
        <f t="shared" ref="C10:F10" si="15">DATEVALUE($B7-C11&amp;"/1/"&amp;C12)</f>
        <v>37257</v>
      </c>
      <c r="D10" s="28">
        <f t="shared" si="15"/>
        <v>37622</v>
      </c>
      <c r="E10" s="28">
        <f t="shared" si="15"/>
        <v>37987</v>
      </c>
      <c r="F10" s="28">
        <f t="shared" si="15"/>
        <v>38353</v>
      </c>
    </row>
    <row r="11" spans="1:144">
      <c r="B11">
        <v>22</v>
      </c>
      <c r="C11">
        <v>21</v>
      </c>
      <c r="D11">
        <v>20</v>
      </c>
      <c r="E11">
        <v>19</v>
      </c>
      <c r="F11">
        <v>18</v>
      </c>
      <c r="G11" t="s">
        <v>109</v>
      </c>
    </row>
    <row r="12" spans="1:144">
      <c r="B12">
        <v>1</v>
      </c>
      <c r="C12">
        <v>1</v>
      </c>
      <c r="D12">
        <v>1</v>
      </c>
      <c r="E12">
        <v>1</v>
      </c>
      <c r="F12">
        <v>1</v>
      </c>
      <c r="G12" t="s">
        <v>110</v>
      </c>
    </row>
    <row r="13" spans="1:144">
      <c r="B13" t="s">
        <v>111</v>
      </c>
      <c r="C13" t="s">
        <v>112</v>
      </c>
      <c r="D13" t="s">
        <v>112</v>
      </c>
      <c r="E13" t="s">
        <v>111</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MNPCA219093</cp:lastModifiedBy>
  <dcterms:created xsi:type="dcterms:W3CDTF">2025-01-24T06:40:05Z</dcterms:created>
  <dcterms:modified xsi:type="dcterms:W3CDTF">2025-01-30T10:32:54Z</dcterms:modified>
  <cp:category/>
</cp:coreProperties>
</file>