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Q:\00229_市町村課\02\決算統計（公営企業）\R6\16★経営比較分析表★\03市町村等→県\02橘田\00 各市町村\14市川三郷町(修正中)\"/>
    </mc:Choice>
  </mc:AlternateContent>
  <xr:revisionPtr revIDLastSave="0" documentId="13_ncr:1_{BE499AF9-9761-4E78-94CE-8AE26B0C044F}" xr6:coauthVersionLast="47" xr6:coauthVersionMax="47" xr10:uidLastSave="{00000000-0000-0000-0000-000000000000}"/>
  <workbookProtection workbookAlgorithmName="SHA-512" workbookHashValue="EdIkMfoDMHDEaLkn89i4r+cOQcheUPzflMPeyGdSbJBvIF5s4plQOuhnMfTHZEvPS1U0GmkWdO0G8/fHjYx1yA==" workbookSaltValue="OJ0UkkwI4Fv6eSwIHZYg8A==" workbookSpinCount="100000" lockStructure="1"/>
  <bookViews>
    <workbookView xWindow="-108" yWindow="-108" windowWidth="30936" windowHeight="167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AT10" i="4"/>
  <c r="AL10" i="4"/>
  <c r="AL8" i="4"/>
  <c r="P8" i="4"/>
  <c r="I8"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<sst xmlns="http://schemas.openxmlformats.org/spreadsheetml/2006/main" count="236" uniqueCount="120">
  <si>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</si>
  <si>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</si>
  <si>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</si>
  <si>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</si>
  <si>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</si>
  <si>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</si>
  <si>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</si>
  <si>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</si>
  <si>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</si>
  <si>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</si>
  <si>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</si>
  <si>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</si>
  <si>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</si>
  <si>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</si>
  <si>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</si>
  <si>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</si>
  <si>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</si>
  <si>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</si>
  <si>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</si>
  <si>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</si>
  <si>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</si>
  <si>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</si>
  <si>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</si>
  <si>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</si>
  <si>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</si>
  <si>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</si>
  <si>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</si>
  <si>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</si>
  <si>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</si>
  <si>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</si>
  <si>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</si>
  <si>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</si>
  <si>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</si>
  <si>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</si>
  <si>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</si>
  <si>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</si>
  <si>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</si>
  <si>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</si>
  <si>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</si>
  <si>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</si>
  <si>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</si>
  <si>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</si>
  <si>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</si>
  <si>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</si>
  <si>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</si>
  <si>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</si>
  <si>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</si>
  <si>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</si>
  <si>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</si>
  <si>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</si>
  <si>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</si>
  <si>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</si>
  <si>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</si>
  <si>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</si>
  <si>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</si>
  <si>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</si>
  <si>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</si>
  <si>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</si>
  <si>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</si>
  <si>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</si>
  <si>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</si>
  <si>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</si>
  <si>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</si>
  <si>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</si>
  <si>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</si>
  <si>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</si>
  <si>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</si>
  <si>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</si>
  <si>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</si>
  <si>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</si>
  <si>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</si>
  <si>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</si>
  <si>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</si>
  <si>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</si>
  <si>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</si>
  <si>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</si>
  <si>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</si>
  <si>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</si>
  <si>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</si>
  <si>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</si>
  <si>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</si>
  <si>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</si>
  <si>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</si>
  <si>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</si>
  <si>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</si>
  <si>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</si>
  <si>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</si>
  <si>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</si>
  <si>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</si>
  <si>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</si>
  <si>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</si>
  <si>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</si>
  <si>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</si>
  <si>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</si>
  <si>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</si>
  <si>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</si>
  <si>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</si>
  <si>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</si>
  <si>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市川三郷町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</si>
  <si>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</si>
  <si>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</si>
  <si>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</si>
  <si>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</si>
  <si>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</si>
  <si>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</si>
  <si>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</si>
  <si>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</si>
  <si>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</si>
  <si>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</si>
  <si>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</si>
  <si>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</si>
  <si>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</si>
  <si>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</si>
  <si>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</si>
  <si>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</si>
  <si>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</si>
  <si>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</si>
  <si>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老朽化の状況は、施設の耐用年数が未到来なため0％となっている。今後は最適化計画を進めていく必要があると考える。</t>
  </si>
  <si>
    <t>収入を考慮し、最適化計画を進めていく必要があると考える。施設の修繕等も多くなると見込まれるため、適正な使用料改正が必要と考えるが適正化を図るにも加入世帯が少なく、また新規の加入も見込めないため料金転嫁には課題がある。</t>
    <rPh sb="102" eb="104">
      <t>カダイ</t>
    </rPh>
    <phoneticPr fontId="4"/>
  </si>
  <si>
    <t>収益的収支比率
維持管理費等が減少したため昨年に比べ多少改善した。
企業債残高対事業規模比率
企業債残高の減少により減少傾向となっている。
経費回収率
ここ数年上昇傾向だが類似団体と比べるとまだ低い状況である。
水洗化率
類似団体と比べると低い状況であるため、普及促進が必要と考える。
本町の農業集落排水事業においては、経営改善に向けた使用料金の改定が必要と考えるが、適正化を図るにも加入世帯が少なく、また新規の加入も見込めないため料金転嫁に限界がある。平成12年に整備を終え償還金のピークを迎えているが未だに厳しい状態が続いている。</t>
    <rPh sb="150" eb="158">
      <t>ノウギョウシュウラクハイスイジギョウ</t>
    </rPh>
    <rPh sb="180" eb="182">
      <t>ヒツヨウ</t>
    </rPh>
    <rPh sb="183" eb="184">
      <t>カンガ</t>
    </rPh>
    <rPh sb="188" eb="191">
      <t>テキセイカ</t>
    </rPh>
    <rPh sb="192" eb="193">
      <t>ハカ</t>
    </rPh>
    <rPh sb="196" eb="200">
      <t>カニュウセタイ</t>
    </rPh>
    <rPh sb="201" eb="202">
      <t>スク</t>
    </rPh>
    <rPh sb="213" eb="215">
      <t>ミコ</t>
    </rPh>
    <rPh sb="220" eb="224">
      <t>リョウキンテンカ</t>
    </rPh>
    <rPh sb="225" eb="227">
      <t>ゲンカイ</t>
    </rPh>
    <rPh sb="231" eb="233">
      <t>ヘイセイ</t>
    </rPh>
    <rPh sb="235" eb="236">
      <t>ネン</t>
    </rPh>
    <rPh sb="237" eb="239">
      <t>セイビ</t>
    </rPh>
    <rPh sb="240" eb="241">
      <t>オ</t>
    </rPh>
    <rPh sb="250" eb="251">
      <t>ムカ</t>
    </rPh>
    <rPh sb="256" eb="257">
      <t>イマ</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</si>
</sst>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F7F-4449-AB5C-1DBE69BC8D4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6F7F-4449-AB5C-1DBE69BC8D4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48.7</c:v>
                </c:pt>
                <c:pt idx="1">
                  <c:v>50.43</c:v>
                </c:pt>
                <c:pt idx="2">
                  <c:v>54.78</c:v>
                </c:pt>
                <c:pt idx="3">
                  <c:v>64.349999999999994</c:v>
                </c:pt>
                <c:pt idx="4">
                  <c:v>66.959999999999994</c:v>
                </c:pt>
              </c:numCache>
            </c:numRef>
          </c:val>
          <c:extLst>
            <c:ext xmlns:c16="http://schemas.microsoft.com/office/drawing/2014/chart" uri="{C3380CC4-5D6E-409C-BE32-E72D297353CC}">
              <c16:uniqueId val="{00000000-0402-4BCF-9E25-DA60D6C42EA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0402-4BCF-9E25-DA60D6C42EA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62.75</c:v>
                </c:pt>
                <c:pt idx="1">
                  <c:v>63</c:v>
                </c:pt>
                <c:pt idx="2">
                  <c:v>66.3</c:v>
                </c:pt>
                <c:pt idx="3">
                  <c:v>66.67</c:v>
                </c:pt>
                <c:pt idx="4">
                  <c:v>67.42</c:v>
                </c:pt>
              </c:numCache>
            </c:numRef>
          </c:val>
          <c:extLst>
            <c:ext xmlns:c16="http://schemas.microsoft.com/office/drawing/2014/chart" uri="{C3380CC4-5D6E-409C-BE32-E72D297353CC}">
              <c16:uniqueId val="{00000000-6D13-421C-B761-D6AE102152A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6D13-421C-B761-D6AE102152A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78.260000000000005</c:v>
                </c:pt>
                <c:pt idx="1">
                  <c:v>78.98</c:v>
                </c:pt>
                <c:pt idx="2">
                  <c:v>50.21</c:v>
                </c:pt>
                <c:pt idx="3">
                  <c:v>76.5</c:v>
                </c:pt>
                <c:pt idx="4">
                  <c:v>79.459999999999994</c:v>
                </c:pt>
              </c:numCache>
            </c:numRef>
          </c:val>
          <c:extLst>
            <c:ext xmlns:c16="http://schemas.microsoft.com/office/drawing/2014/chart" uri="{C3380CC4-5D6E-409C-BE32-E72D297353CC}">
              <c16:uniqueId val="{00000000-0986-44FA-95AF-C45BF82DF04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86-44FA-95AF-C45BF82DF04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D82-4D59-A6E2-31BF3A9E1B3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D82-4D59-A6E2-31BF3A9E1B3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913-4034-93C4-CA0759571F0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913-4034-93C4-CA0759571F0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ABA-4830-B895-19D206BFA77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BA-4830-B895-19D206BFA77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EC1-4307-A049-9A7C2402984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C1-4307-A049-9A7C2402984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8121.62</c:v>
                </c:pt>
                <c:pt idx="1">
                  <c:v>7280.26</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A09-436B-8729-7BE5C873622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EA09-436B-8729-7BE5C873622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10.75</c:v>
                </c:pt>
                <c:pt idx="1">
                  <c:v>10.25</c:v>
                </c:pt>
                <c:pt idx="2">
                  <c:v>22.12</c:v>
                </c:pt>
                <c:pt idx="3">
                  <c:v>24.43</c:v>
                </c:pt>
                <c:pt idx="4">
                  <c:v>24.23</c:v>
                </c:pt>
              </c:numCache>
            </c:numRef>
          </c:val>
          <c:extLst>
            <c:ext xmlns:c16="http://schemas.microsoft.com/office/drawing/2014/chart" uri="{C3380CC4-5D6E-409C-BE32-E72D297353CC}">
              <c16:uniqueId val="{00000000-47DC-42D1-9E97-4311C83F2DF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47DC-42D1-9E97-4311C83F2DF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604.9</c:v>
                </c:pt>
                <c:pt idx="1">
                  <c:v>632.19000000000005</c:v>
                </c:pt>
                <c:pt idx="2">
                  <c:v>261.19</c:v>
                </c:pt>
                <c:pt idx="3">
                  <c:v>199.55</c:v>
                </c:pt>
                <c:pt idx="4">
                  <c:v>179.72</c:v>
                </c:pt>
              </c:numCache>
            </c:numRef>
          </c:val>
          <c:extLst>
            <c:ext xmlns:c16="http://schemas.microsoft.com/office/drawing/2014/chart" uri="{C3380CC4-5D6E-409C-BE32-E72D297353CC}">
              <c16:uniqueId val="{00000000-D683-4F06-AB51-13C9333EB0F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D683-4F06-AB51-13C9333EB0F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90" zoomScaleNormal="9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2">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2">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3" t="str">
        <f>データ!H6</f>
        <v>山梨県　市川三郷町</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74" t="s">
        <v>9</v>
      </c>
      <c r="BM7" s="75"/>
      <c r="BN7" s="75"/>
      <c r="BO7" s="75"/>
      <c r="BP7" s="75"/>
      <c r="BQ7" s="75"/>
      <c r="BR7" s="75"/>
      <c r="BS7" s="75"/>
      <c r="BT7" s="75"/>
      <c r="BU7" s="75"/>
      <c r="BV7" s="75"/>
      <c r="BW7" s="75"/>
      <c r="BX7" s="75"/>
      <c r="BY7" s="76"/>
    </row>
    <row r="8" spans="1:78" ht="18.75" customHeight="1" x14ac:dyDescent="0.2">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71" t="str">
        <f>データ!$M$6</f>
        <v>非設置</v>
      </c>
      <c r="AE8" s="71"/>
      <c r="AF8" s="71"/>
      <c r="AG8" s="71"/>
      <c r="AH8" s="71"/>
      <c r="AI8" s="71"/>
      <c r="AJ8" s="71"/>
      <c r="AK8" s="3"/>
      <c r="AL8" s="45">
        <f>データ!S6</f>
        <v>14693</v>
      </c>
      <c r="AM8" s="45"/>
      <c r="AN8" s="45"/>
      <c r="AO8" s="45"/>
      <c r="AP8" s="45"/>
      <c r="AQ8" s="45"/>
      <c r="AR8" s="45"/>
      <c r="AS8" s="45"/>
      <c r="AT8" s="44">
        <f>データ!T6</f>
        <v>75.180000000000007</v>
      </c>
      <c r="AU8" s="44"/>
      <c r="AV8" s="44"/>
      <c r="AW8" s="44"/>
      <c r="AX8" s="44"/>
      <c r="AY8" s="44"/>
      <c r="AZ8" s="44"/>
      <c r="BA8" s="44"/>
      <c r="BB8" s="44">
        <f>データ!U6</f>
        <v>195.44</v>
      </c>
      <c r="BC8" s="44"/>
      <c r="BD8" s="44"/>
      <c r="BE8" s="44"/>
      <c r="BF8" s="44"/>
      <c r="BG8" s="44"/>
      <c r="BH8" s="44"/>
      <c r="BI8" s="44"/>
      <c r="BJ8" s="3"/>
      <c r="BK8" s="3"/>
      <c r="BL8" s="66" t="s">
        <v>10</v>
      </c>
      <c r="BM8" s="67"/>
      <c r="BN8" s="68" t="s">
        <v>11</v>
      </c>
      <c r="BO8" s="68"/>
      <c r="BP8" s="68"/>
      <c r="BQ8" s="68"/>
      <c r="BR8" s="68"/>
      <c r="BS8" s="68"/>
      <c r="BT8" s="68"/>
      <c r="BU8" s="68"/>
      <c r="BV8" s="68"/>
      <c r="BW8" s="68"/>
      <c r="BX8" s="68"/>
      <c r="BY8" s="69"/>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t="str">
        <f>データ!O6</f>
        <v>該当数値なし</v>
      </c>
      <c r="J10" s="44"/>
      <c r="K10" s="44"/>
      <c r="L10" s="44"/>
      <c r="M10" s="44"/>
      <c r="N10" s="44"/>
      <c r="O10" s="44"/>
      <c r="P10" s="44">
        <f>データ!P6</f>
        <v>0.61</v>
      </c>
      <c r="Q10" s="44"/>
      <c r="R10" s="44"/>
      <c r="S10" s="44"/>
      <c r="T10" s="44"/>
      <c r="U10" s="44"/>
      <c r="V10" s="44"/>
      <c r="W10" s="44">
        <f>データ!Q6</f>
        <v>100</v>
      </c>
      <c r="X10" s="44"/>
      <c r="Y10" s="44"/>
      <c r="Z10" s="44"/>
      <c r="AA10" s="44"/>
      <c r="AB10" s="44"/>
      <c r="AC10" s="44"/>
      <c r="AD10" s="45">
        <f>データ!R6</f>
        <v>3250</v>
      </c>
      <c r="AE10" s="45"/>
      <c r="AF10" s="45"/>
      <c r="AG10" s="45"/>
      <c r="AH10" s="45"/>
      <c r="AI10" s="45"/>
      <c r="AJ10" s="45"/>
      <c r="AK10" s="2"/>
      <c r="AL10" s="45">
        <f>データ!V6</f>
        <v>89</v>
      </c>
      <c r="AM10" s="45"/>
      <c r="AN10" s="45"/>
      <c r="AO10" s="45"/>
      <c r="AP10" s="45"/>
      <c r="AQ10" s="45"/>
      <c r="AR10" s="45"/>
      <c r="AS10" s="45"/>
      <c r="AT10" s="44">
        <f>データ!W6</f>
        <v>0.34</v>
      </c>
      <c r="AU10" s="44"/>
      <c r="AV10" s="44"/>
      <c r="AW10" s="44"/>
      <c r="AX10" s="44"/>
      <c r="AY10" s="44"/>
      <c r="AZ10" s="44"/>
      <c r="BA10" s="44"/>
      <c r="BB10" s="44">
        <f>データ!X6</f>
        <v>261.76</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119</v>
      </c>
      <c r="BM16" s="61"/>
      <c r="BN16" s="61"/>
      <c r="BO16" s="61"/>
      <c r="BP16" s="61"/>
      <c r="BQ16" s="61"/>
      <c r="BR16" s="61"/>
      <c r="BS16" s="61"/>
      <c r="BT16" s="61"/>
      <c r="BU16" s="61"/>
      <c r="BV16" s="61"/>
      <c r="BW16" s="61"/>
      <c r="BX16" s="61"/>
      <c r="BY16" s="61"/>
      <c r="BZ16" s="6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117</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118</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44</v>
      </c>
      <c r="N86" s="12" t="s">
        <v>43</v>
      </c>
      <c r="O86" s="12" t="str">
        <f>データ!EO6</f>
        <v>【0.02】</v>
      </c>
    </row>
  </sheetData>
  <sheetProtection algorithmName="SHA-512" hashValue="21JTlXqsjlZdr69PtSESXVmHQFG5GQ0jE31zfRcxNNP/hbrsRTXbvDizxSovM6k1os7y7zmAJwnceuUGpJo2pQ==" saltValue="xX7+DGYOPoB3ghlapjc+O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8" t="s">
        <v>54</v>
      </c>
      <c r="I3" s="79"/>
      <c r="J3" s="79"/>
      <c r="K3" s="79"/>
      <c r="L3" s="79"/>
      <c r="M3" s="79"/>
      <c r="N3" s="79"/>
      <c r="O3" s="79"/>
      <c r="P3" s="79"/>
      <c r="Q3" s="79"/>
      <c r="R3" s="79"/>
      <c r="S3" s="79"/>
      <c r="T3" s="79"/>
      <c r="U3" s="79"/>
      <c r="V3" s="79"/>
      <c r="W3" s="79"/>
      <c r="X3" s="80"/>
      <c r="Y3" s="84" t="s">
        <v>55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x14ac:dyDescent="0.2">
      <c r="A4" s="14" t="s">
        <v>57</v>
      </c>
      <c r="B4" s="16"/>
      <c r="C4" s="16"/>
      <c r="D4" s="16"/>
      <c r="E4" s="16"/>
      <c r="F4" s="16"/>
      <c r="G4" s="16"/>
      <c r="H4" s="81"/>
      <c r="I4" s="82"/>
      <c r="J4" s="82"/>
      <c r="K4" s="82"/>
      <c r="L4" s="82"/>
      <c r="M4" s="82"/>
      <c r="N4" s="82"/>
      <c r="O4" s="82"/>
      <c r="P4" s="82"/>
      <c r="Q4" s="82"/>
      <c r="R4" s="82"/>
      <c r="S4" s="82"/>
      <c r="T4" s="82"/>
      <c r="U4" s="82"/>
      <c r="V4" s="82"/>
      <c r="W4" s="82"/>
      <c r="X4" s="83"/>
      <c r="Y4" s="77" t="s">
        <v>58</v>
      </c>
      <c r="Z4" s="77"/>
      <c r="AA4" s="77"/>
      <c r="AB4" s="77"/>
      <c r="AC4" s="77"/>
      <c r="AD4" s="77"/>
      <c r="AE4" s="77"/>
      <c r="AF4" s="77"/>
      <c r="AG4" s="77"/>
      <c r="AH4" s="77"/>
      <c r="AI4" s="77"/>
      <c r="AJ4" s="77" t="s">
        <v>59</v>
      </c>
      <c r="AK4" s="77"/>
      <c r="AL4" s="77"/>
      <c r="AM4" s="77"/>
      <c r="AN4" s="77"/>
      <c r="AO4" s="77"/>
      <c r="AP4" s="77"/>
      <c r="AQ4" s="77"/>
      <c r="AR4" s="77"/>
      <c r="AS4" s="77"/>
      <c r="AT4" s="77"/>
      <c r="AU4" s="77" t="s">
        <v>60</v>
      </c>
      <c r="AV4" s="77"/>
      <c r="AW4" s="77"/>
      <c r="AX4" s="77"/>
      <c r="AY4" s="77"/>
      <c r="AZ4" s="77"/>
      <c r="BA4" s="77"/>
      <c r="BB4" s="77"/>
      <c r="BC4" s="77"/>
      <c r="BD4" s="77"/>
      <c r="BE4" s="77"/>
      <c r="BF4" s="77" t="s">
        <v>61</v>
      </c>
      <c r="BG4" s="77"/>
      <c r="BH4" s="77"/>
      <c r="BI4" s="77"/>
      <c r="BJ4" s="77"/>
      <c r="BK4" s="77"/>
      <c r="BL4" s="77"/>
      <c r="BM4" s="77"/>
      <c r="BN4" s="77"/>
      <c r="BO4" s="77"/>
      <c r="BP4" s="77"/>
      <c r="BQ4" s="77" t="s">
        <v>62</v>
      </c>
      <c r="BR4" s="77"/>
      <c r="BS4" s="77"/>
      <c r="BT4" s="77"/>
      <c r="BU4" s="77"/>
      <c r="BV4" s="77"/>
      <c r="BW4" s="77"/>
      <c r="BX4" s="77"/>
      <c r="BY4" s="77"/>
      <c r="BZ4" s="77"/>
      <c r="CA4" s="77"/>
      <c r="CB4" s="77" t="s">
        <v>63</v>
      </c>
      <c r="CC4" s="77"/>
      <c r="CD4" s="77"/>
      <c r="CE4" s="77"/>
      <c r="CF4" s="77"/>
      <c r="CG4" s="77"/>
      <c r="CH4" s="77"/>
      <c r="CI4" s="77"/>
      <c r="CJ4" s="77"/>
      <c r="CK4" s="77"/>
      <c r="CL4" s="77"/>
      <c r="CM4" s="77" t="s">
        <v>64</v>
      </c>
      <c r="CN4" s="77"/>
      <c r="CO4" s="77"/>
      <c r="CP4" s="77"/>
      <c r="CQ4" s="77"/>
      <c r="CR4" s="77"/>
      <c r="CS4" s="77"/>
      <c r="CT4" s="77"/>
      <c r="CU4" s="77"/>
      <c r="CV4" s="77"/>
      <c r="CW4" s="77"/>
      <c r="CX4" s="77" t="s">
        <v>65</v>
      </c>
      <c r="CY4" s="77"/>
      <c r="CZ4" s="77"/>
      <c r="DA4" s="77"/>
      <c r="DB4" s="77"/>
      <c r="DC4" s="77"/>
      <c r="DD4" s="77"/>
      <c r="DE4" s="77"/>
      <c r="DF4" s="77"/>
      <c r="DG4" s="77"/>
      <c r="DH4" s="77"/>
      <c r="DI4" s="77" t="s">
        <v>66</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2023</v>
      </c>
      <c r="C6" s="19">
        <f t="shared" ref="C6:X6" si="3">C7</f>
        <v>193461</v>
      </c>
      <c r="D6" s="19">
        <f t="shared" si="3"/>
        <v>47</v>
      </c>
      <c r="E6" s="19">
        <f t="shared" si="3"/>
        <v>17</v>
      </c>
      <c r="F6" s="19">
        <f t="shared" si="3"/>
        <v>5</v>
      </c>
      <c r="G6" s="19">
        <f t="shared" si="3"/>
        <v>0</v>
      </c>
      <c r="H6" s="19" t="str">
        <f t="shared" si="3"/>
        <v>山梨県　市川三郷町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0.61</v>
      </c>
      <c r="Q6" s="20">
        <f t="shared" si="3"/>
        <v>100</v>
      </c>
      <c r="R6" s="20">
        <f t="shared" si="3"/>
        <v>3250</v>
      </c>
      <c r="S6" s="20">
        <f t="shared" si="3"/>
        <v>14693</v>
      </c>
      <c r="T6" s="20">
        <f t="shared" si="3"/>
        <v>75.180000000000007</v>
      </c>
      <c r="U6" s="20">
        <f t="shared" si="3"/>
        <v>195.44</v>
      </c>
      <c r="V6" s="20">
        <f t="shared" si="3"/>
        <v>89</v>
      </c>
      <c r="W6" s="20">
        <f t="shared" si="3"/>
        <v>0.34</v>
      </c>
      <c r="X6" s="20">
        <f t="shared" si="3"/>
        <v>261.76</v>
      </c>
      <c r="Y6" s="21">
        <f>IF(Y7="",NA(),Y7)</f>
        <v>78.260000000000005</v>
      </c>
      <c r="Z6" s="21">
        <f t="shared" ref="Z6:AH6" si="4">IF(Z7="",NA(),Z7)</f>
        <v>78.98</v>
      </c>
      <c r="AA6" s="21">
        <f t="shared" si="4"/>
        <v>50.21</v>
      </c>
      <c r="AB6" s="21">
        <f t="shared" si="4"/>
        <v>76.5</v>
      </c>
      <c r="AC6" s="21">
        <f t="shared" si="4"/>
        <v>79.459999999999994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8121.62</v>
      </c>
      <c r="BG6" s="21">
        <f t="shared" ref="BG6:BO6" si="7">IF(BG7="",NA(),BG7)</f>
        <v>7280.26</v>
      </c>
      <c r="BH6" s="20">
        <f t="shared" si="7"/>
        <v>0</v>
      </c>
      <c r="BI6" s="20">
        <f t="shared" si="7"/>
        <v>0</v>
      </c>
      <c r="BJ6" s="20">
        <f t="shared" si="7"/>
        <v>0</v>
      </c>
      <c r="BK6" s="21">
        <f t="shared" si="7"/>
        <v>826.83</v>
      </c>
      <c r="BL6" s="21">
        <f t="shared" si="7"/>
        <v>867.83</v>
      </c>
      <c r="BM6" s="21">
        <f t="shared" si="7"/>
        <v>791.76</v>
      </c>
      <c r="BN6" s="21">
        <f t="shared" si="7"/>
        <v>900.82</v>
      </c>
      <c r="BO6" s="21">
        <f t="shared" si="7"/>
        <v>839.21</v>
      </c>
      <c r="BP6" s="20" t="str">
        <f>IF(BP7="","",IF(BP7="-","【-】","【"&amp;SUBSTITUTE(TEXT(BP7,"#,##0.00"),"-","△")&amp;"】"))</f>
        <v>【785.10】</v>
      </c>
      <c r="BQ6" s="21">
        <f>IF(BQ7="",NA(),BQ7)</f>
        <v>10.75</v>
      </c>
      <c r="BR6" s="21">
        <f t="shared" ref="BR6:BZ6" si="8">IF(BR7="",NA(),BR7)</f>
        <v>10.25</v>
      </c>
      <c r="BS6" s="21">
        <f t="shared" si="8"/>
        <v>22.12</v>
      </c>
      <c r="BT6" s="21">
        <f t="shared" si="8"/>
        <v>24.43</v>
      </c>
      <c r="BU6" s="21">
        <f t="shared" si="8"/>
        <v>24.23</v>
      </c>
      <c r="BV6" s="21">
        <f t="shared" si="8"/>
        <v>57.31</v>
      </c>
      <c r="BW6" s="21">
        <f t="shared" si="8"/>
        <v>57.08</v>
      </c>
      <c r="BX6" s="21">
        <f t="shared" si="8"/>
        <v>56.26</v>
      </c>
      <c r="BY6" s="21">
        <f t="shared" si="8"/>
        <v>52.94</v>
      </c>
      <c r="BZ6" s="21">
        <f t="shared" si="8"/>
        <v>52.05</v>
      </c>
      <c r="CA6" s="20" t="str">
        <f>IF(CA7="","",IF(CA7="-","【-】","【"&amp;SUBSTITUTE(TEXT(CA7,"#,##0.00"),"-","△")&amp;"】"))</f>
        <v>【56.93】</v>
      </c>
      <c r="CB6" s="21">
        <f>IF(CB7="",NA(),CB7)</f>
        <v>604.9</v>
      </c>
      <c r="CC6" s="21">
        <f t="shared" ref="CC6:CK6" si="9">IF(CC7="",NA(),CC7)</f>
        <v>632.19000000000005</v>
      </c>
      <c r="CD6" s="21">
        <f t="shared" si="9"/>
        <v>261.19</v>
      </c>
      <c r="CE6" s="21">
        <f t="shared" si="9"/>
        <v>199.55</v>
      </c>
      <c r="CF6" s="21">
        <f t="shared" si="9"/>
        <v>179.72</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48.7</v>
      </c>
      <c r="CN6" s="21">
        <f t="shared" ref="CN6:CV6" si="10">IF(CN7="",NA(),CN7)</f>
        <v>50.43</v>
      </c>
      <c r="CO6" s="21">
        <f t="shared" si="10"/>
        <v>54.78</v>
      </c>
      <c r="CP6" s="21">
        <f t="shared" si="10"/>
        <v>64.349999999999994</v>
      </c>
      <c r="CQ6" s="21">
        <f t="shared" si="10"/>
        <v>66.959999999999994</v>
      </c>
      <c r="CR6" s="21">
        <f t="shared" si="10"/>
        <v>50.14</v>
      </c>
      <c r="CS6" s="21">
        <f t="shared" si="10"/>
        <v>54.83</v>
      </c>
      <c r="CT6" s="21">
        <f t="shared" si="10"/>
        <v>66.53</v>
      </c>
      <c r="CU6" s="21">
        <f t="shared" si="10"/>
        <v>52.35</v>
      </c>
      <c r="CV6" s="21">
        <f t="shared" si="10"/>
        <v>46.25</v>
      </c>
      <c r="CW6" s="20" t="str">
        <f>IF(CW7="","",IF(CW7="-","【-】","【"&amp;SUBSTITUTE(TEXT(CW7,"#,##0.00"),"-","△")&amp;"】"))</f>
        <v>【49.87】</v>
      </c>
      <c r="CX6" s="21">
        <f>IF(CX7="",NA(),CX7)</f>
        <v>62.75</v>
      </c>
      <c r="CY6" s="21">
        <f t="shared" ref="CY6:DG6" si="11">IF(CY7="",NA(),CY7)</f>
        <v>63</v>
      </c>
      <c r="CZ6" s="21">
        <f t="shared" si="11"/>
        <v>66.3</v>
      </c>
      <c r="DA6" s="21">
        <f t="shared" si="11"/>
        <v>66.67</v>
      </c>
      <c r="DB6" s="21">
        <f t="shared" si="11"/>
        <v>67.42</v>
      </c>
      <c r="DC6" s="21">
        <f t="shared" si="11"/>
        <v>84.98</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5" s="22" customFormat="1" x14ac:dyDescent="0.2">
      <c r="A7" s="14"/>
      <c r="B7" s="23">
        <v>2023</v>
      </c>
      <c r="C7" s="23">
        <v>193461</v>
      </c>
      <c r="D7" s="23">
        <v>47</v>
      </c>
      <c r="E7" s="23">
        <v>17</v>
      </c>
      <c r="F7" s="23">
        <v>5</v>
      </c>
      <c r="G7" s="23">
        <v>0</v>
      </c>
      <c r="H7" s="23" t="s">
        <v>98</v>
      </c>
      <c r="I7" s="23" t="s">
        <v>99</v>
      </c>
      <c r="J7" s="23" t="s">
        <v>100</v>
      </c>
      <c r="K7" s="23" t="s">
        <v>101</v>
      </c>
      <c r="L7" s="23" t="s">
        <v>102</v>
      </c>
      <c r="M7" s="23" t="s">
        <v>103</v>
      </c>
      <c r="N7" s="24" t="s">
        <v>104</v>
      </c>
      <c r="O7" s="24" t="s">
        <v>105</v>
      </c>
      <c r="P7" s="24">
        <v>0.61</v>
      </c>
      <c r="Q7" s="24">
        <v>100</v>
      </c>
      <c r="R7" s="24">
        <v>3250</v>
      </c>
      <c r="S7" s="24">
        <v>14693</v>
      </c>
      <c r="T7" s="24">
        <v>75.180000000000007</v>
      </c>
      <c r="U7" s="24">
        <v>195.44</v>
      </c>
      <c r="V7" s="24">
        <v>89</v>
      </c>
      <c r="W7" s="24">
        <v>0.34</v>
      </c>
      <c r="X7" s="24">
        <v>261.76</v>
      </c>
      <c r="Y7" s="24">
        <v>78.260000000000005</v>
      </c>
      <c r="Z7" s="24">
        <v>78.98</v>
      </c>
      <c r="AA7" s="24">
        <v>50.21</v>
      </c>
      <c r="AB7" s="24">
        <v>76.5</v>
      </c>
      <c r="AC7" s="24">
        <v>79.459999999999994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8121.62</v>
      </c>
      <c r="BG7" s="24">
        <v>7280.26</v>
      </c>
      <c r="BH7" s="24">
        <v>0</v>
      </c>
      <c r="BI7" s="24">
        <v>0</v>
      </c>
      <c r="BJ7" s="24">
        <v>0</v>
      </c>
      <c r="BK7" s="24">
        <v>826.83</v>
      </c>
      <c r="BL7" s="24">
        <v>867.83</v>
      </c>
      <c r="BM7" s="24">
        <v>791.76</v>
      </c>
      <c r="BN7" s="24">
        <v>900.82</v>
      </c>
      <c r="BO7" s="24">
        <v>839.21</v>
      </c>
      <c r="BP7" s="24">
        <v>785.1</v>
      </c>
      <c r="BQ7" s="24">
        <v>10.75</v>
      </c>
      <c r="BR7" s="24">
        <v>10.25</v>
      </c>
      <c r="BS7" s="24">
        <v>22.12</v>
      </c>
      <c r="BT7" s="24">
        <v>24.43</v>
      </c>
      <c r="BU7" s="24">
        <v>24.23</v>
      </c>
      <c r="BV7" s="24">
        <v>57.31</v>
      </c>
      <c r="BW7" s="24">
        <v>57.08</v>
      </c>
      <c r="BX7" s="24">
        <v>56.26</v>
      </c>
      <c r="BY7" s="24">
        <v>52.94</v>
      </c>
      <c r="BZ7" s="24">
        <v>52.05</v>
      </c>
      <c r="CA7" s="24">
        <v>56.93</v>
      </c>
      <c r="CB7" s="24">
        <v>604.9</v>
      </c>
      <c r="CC7" s="24">
        <v>632.19000000000005</v>
      </c>
      <c r="CD7" s="24">
        <v>261.19</v>
      </c>
      <c r="CE7" s="24">
        <v>199.55</v>
      </c>
      <c r="CF7" s="24">
        <v>179.72</v>
      </c>
      <c r="CG7" s="24">
        <v>273.52</v>
      </c>
      <c r="CH7" s="24">
        <v>274.99</v>
      </c>
      <c r="CI7" s="24">
        <v>282.08999999999997</v>
      </c>
      <c r="CJ7" s="24">
        <v>303.27999999999997</v>
      </c>
      <c r="CK7" s="24">
        <v>301.86</v>
      </c>
      <c r="CL7" s="24">
        <v>271.14999999999998</v>
      </c>
      <c r="CM7" s="24">
        <v>48.7</v>
      </c>
      <c r="CN7" s="24">
        <v>50.43</v>
      </c>
      <c r="CO7" s="24">
        <v>54.78</v>
      </c>
      <c r="CP7" s="24">
        <v>64.349999999999994</v>
      </c>
      <c r="CQ7" s="24">
        <v>66.959999999999994</v>
      </c>
      <c r="CR7" s="24">
        <v>50.14</v>
      </c>
      <c r="CS7" s="24">
        <v>54.83</v>
      </c>
      <c r="CT7" s="24">
        <v>66.53</v>
      </c>
      <c r="CU7" s="24">
        <v>52.35</v>
      </c>
      <c r="CV7" s="24">
        <v>46.25</v>
      </c>
      <c r="CW7" s="24">
        <v>49.87</v>
      </c>
      <c r="CX7" s="24">
        <v>62.75</v>
      </c>
      <c r="CY7" s="24">
        <v>63</v>
      </c>
      <c r="CZ7" s="24">
        <v>66.3</v>
      </c>
      <c r="DA7" s="24">
        <v>66.67</v>
      </c>
      <c r="DB7" s="24">
        <v>67.42</v>
      </c>
      <c r="DC7" s="24">
        <v>84.98</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0.03</v>
      </c>
      <c r="EO7" s="24">
        <v>0.02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111</v>
      </c>
    </row>
    <row r="12" spans="1:145" x14ac:dyDescent="0.2">
      <c r="B12">
        <v>1</v>
      </c>
      <c r="C12">
        <v>1</v>
      </c>
      <c r="D12">
        <v>2</v>
      </c>
      <c r="E12">
        <v>3</v>
      </c>
      <c r="F12">
        <v>4</v>
      </c>
      <c r="G12" t="s">
        <v>112</v>
      </c>
    </row>
    <row r="13" spans="1:145" x14ac:dyDescent="0.2">
      <c r="B13" t="s">
        <v>113</v>
      </c>
      <c r="C13" t="s">
        <v>114</v>
      </c>
      <c r="D13" t="s">
        <v>115</v>
      </c>
      <c r="E13" t="s">
        <v>115</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dcterms:created xsi:type="dcterms:W3CDTF">2025-01-24T07:34:41Z</dcterms:created>
  <dcterms:modified xsi:type="dcterms:W3CDTF">2025-02-18T01:42:58Z</dcterms:modified>
  <cp:category/>
</cp:coreProperties>
</file>