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Q:\00229_市町村課\02\決算統計（公営企業）\R6\16★経営比較分析表★\03市町村等→県\03長谷川\02法適簡水\13中央市　差し替え\"/>
    </mc:Choice>
  </mc:AlternateContent>
  <xr:revisionPtr revIDLastSave="0" documentId="13_ncr:1_{671B24B3-2945-4A7C-A141-3A4190FBF2A1}" xr6:coauthVersionLast="47" xr6:coauthVersionMax="47" xr10:uidLastSave="{00000000-0000-0000-0000-000000000000}"/>
  <workbookProtection workbookAlgorithmName="SHA-512" workbookHashValue="M6eOGjGdvu0lXKgGgbJPdQzRjs3n1X0dz+8ez8vwtq4hYfzRqHJko1lF4vmjyFGrRI4vlEiOaDNi8xJvVw2KFA==" workbookSaltValue="E2pa2q8LFvgZSQCYfn9hmQ==" workbookSpinCount="100000" lockStructure="1"/>
  <bookViews>
    <workbookView xWindow="22932" yWindow="-1980" windowWidth="30936" windowHeight="167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BB10" i="4" s="1"/>
  <c r="V6" i="5"/>
  <c r="AT10" i="4" s="1"/>
  <c r="U6" i="5"/>
  <c r="AL10" i="4" s="1"/>
  <c r="T6" i="5"/>
  <c r="BB8" i="4" s="1"/>
  <c r="S6" i="5"/>
  <c r="AT8" i="4" s="1"/>
  <c r="R6" i="5"/>
  <c r="AL8" i="4" s="1"/>
  <c r="Q6" i="5"/>
  <c r="P6" i="5"/>
  <c r="P10" i="4" s="1"/>
  <c r="O6" i="5"/>
  <c r="N6" i="5"/>
  <c r="M6" i="5"/>
  <c r="L6" i="5"/>
  <c r="K6" i="5"/>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K85" i="4"/>
  <c r="J85" i="4"/>
  <c r="H85" i="4"/>
  <c r="E85" i="4"/>
  <c r="W10" i="4"/>
  <c r="I10" i="4"/>
  <c r="B10" i="4"/>
  <c r="AD8" i="4"/>
  <c r="W8" i="4"/>
  <c r="P8" i="4"/>
</calcChain>
</file>

<file path=xl/sharedStrings.xml><?xml version="1.0" encoding="utf-8"?>
<sst xmlns="http://schemas.openxmlformats.org/spreadsheetml/2006/main" count="250" uniqueCount="113">
  <si>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</si>
  <si>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</si>
  <si>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</si>
  <si>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</si>
  <si>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</si>
  <si>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</si>
  <si>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</si>
  <si>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</si>
  <si>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</si>
  <si>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</si>
  <si>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</si>
  <si>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</si>
  <si>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</si>
  <si>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</si>
  <si>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</si>
  <si>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</si>
  <si>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</si>
  <si>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</si>
  <si>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</si>
  <si>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</si>
  <si>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</si>
  <si>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</si>
  <si>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</si>
  <si>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</si>
  <si>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</si>
  <si>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</si>
  <si>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</si>
  <si>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</si>
  <si>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</si>
  <si>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</si>
  <si>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</si>
  <si>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</si>
  <si>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</si>
  <si>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</si>
  <si>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</si>
  <si>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</si>
  <si>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</si>
  <si>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</si>
  <si>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</si>
  <si>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</si>
  <si>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</si>
  <si>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</si>
  <si>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</si>
  <si>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</si>
  <si>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</si>
  <si>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</si>
  <si>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</si>
  <si>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</si>
  <si>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</si>
  <si>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</si>
  <si>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</si>
  <si>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</si>
  <si>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</si>
  <si>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</si>
  <si>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</si>
  <si>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</si>
  <si>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</si>
  <si>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</si>
  <si>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</si>
  <si>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</si>
  <si>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</si>
  <si>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</si>
  <si>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</si>
  <si>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</si>
  <si>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</si>
  <si>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</si>
  <si>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</si>
  <si>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</si>
  <si>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</si>
  <si>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</si>
  <si>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</si>
  <si>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</si>
  <si>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</si>
  <si>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</si>
  <si>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</si>
  <si>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</si>
  <si>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</si>
  <si>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</si>
  <si>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</si>
  <si>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</si>
  <si>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</si>
  <si>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</si>
  <si>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</si>
  <si>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</si>
  <si>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</si>
  <si>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</si>
  <si>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</si>
  <si>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</si>
  <si>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</si>
  <si>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</si>
  <si>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</si>
  <si>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</si>
  <si>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中央市</t>
  </si>
  <si>
    <t>法適用</t>
  </si>
  <si>
    <t>水道事業</t>
  </si>
  <si>
    <t>簡易水道事業</t>
  </si>
  <si>
    <t>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</si>
  <si>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</si>
  <si>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</si>
  <si>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</si>
  <si>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</si>
  <si>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</si>
  <si>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</si>
  <si>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</si>
  <si>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</si>
  <si>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</si>
  <si>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</si>
  <si>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</si>
  <si>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</si>
  <si>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</si>
  <si>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令和2年度から地方公営企業法の一部適用を行い、引き続き会計処理している。
　近年は、財政面を考慮して施設の更新工事等を抑制してきたため、企業債残高は減少傾向にある。しかし、石綿セメント管や老朽管が多く残存しているため、漏水量が多く、有収率が横ばいの状態である。そのため、今後は積極的に更新を行う必要がある。また、施設利用率は高く、非常時等に安定した配水が困難となるおそれがある。
　令和5年度に料金改定を行ったため、財政面も大きく改善され、料金回収率も上昇した。
　現在施設利用率が比較的高く、老朽化も進んでいるため、突発的な事故や将来の水需要拡大に対応することができない状況であるため、水源確保事業を行う必要がある。令和9年度の完成を目指している関原浄水場建設等の影響により、更に企業債残高及び減価償却費の増加する見込みであり、事業経営が圧迫される状況である。</t>
    <rPh sb="202" eb="203">
      <t>オコナ</t>
    </rPh>
    <rPh sb="208" eb="211">
      <t>ザイセイメン</t>
    </rPh>
    <rPh sb="212" eb="213">
      <t>オオ</t>
    </rPh>
    <rPh sb="215" eb="217">
      <t>カイゼン</t>
    </rPh>
    <rPh sb="220" eb="225">
      <t>リョウキンカイシュウリツ</t>
    </rPh>
    <rPh sb="226" eb="228">
      <t>ジョウショウ</t>
    </rPh>
    <rPh sb="233" eb="235">
      <t>ゲンザイ</t>
    </rPh>
    <rPh sb="235" eb="237">
      <t>シセツ</t>
    </rPh>
    <rPh sb="237" eb="240">
      <t>リヨウリツ</t>
    </rPh>
    <rPh sb="241" eb="244">
      <t>ヒカクテキ</t>
    </rPh>
    <rPh sb="244" eb="245">
      <t>タカ</t>
    </rPh>
    <rPh sb="247" eb="250">
      <t>ロウキュウカ</t>
    </rPh>
    <rPh sb="251" eb="252">
      <t>スス</t>
    </rPh>
    <rPh sb="259" eb="262">
      <t>トッパツテキ</t>
    </rPh>
    <rPh sb="263" eb="265">
      <t>ジコ</t>
    </rPh>
    <rPh sb="266" eb="268">
      <t>ショウライ</t>
    </rPh>
    <rPh sb="286" eb="288">
      <t>ジョウキョウ</t>
    </rPh>
    <rPh sb="309" eb="311">
      <t>レイワ</t>
    </rPh>
    <rPh sb="312" eb="314">
      <t>ネンド</t>
    </rPh>
    <rPh sb="315" eb="317">
      <t>カンセイ</t>
    </rPh>
    <rPh sb="318" eb="320">
      <t>メザ</t>
    </rPh>
    <rPh sb="324" eb="329">
      <t>セキハラジョウスイジョウ</t>
    </rPh>
    <rPh sb="329" eb="331">
      <t>ケンセツ</t>
    </rPh>
    <rPh sb="331" eb="332">
      <t>トウ</t>
    </rPh>
    <rPh sb="333" eb="335">
      <t>エイキョウ</t>
    </rPh>
    <phoneticPr fontId="4"/>
  </si>
  <si>
    <t>老朽化したビニル管の他にも石綿セメント管が約1.3ｋｍ残存しており、更新を行っていく必要がある。しかし、これまでの簡易水道事業の経営状況により、管路や施設等の更新が進まない状況となっている。これらの老朽管等は、漏水事故を頻発しており、有収率が伸びない原因となっている。
　料金改定による財政改善状況を鑑みながら、老朽水道管の更新及び耐震化を行い、有収率及び耐震化率の向上のためにも継続的な布設替工事を行っていく予定である。</t>
    <rPh sb="136" eb="140">
      <t>リョウキンカイテイ</t>
    </rPh>
    <rPh sb="145" eb="147">
      <t>カイゼン</t>
    </rPh>
    <rPh sb="194" eb="196">
      <t>フセツ</t>
    </rPh>
    <rPh sb="200" eb="201">
      <t>オコナ</t>
    </rPh>
    <rPh sb="205" eb="207">
      <t>ヨテイ</t>
    </rPh>
    <phoneticPr fontId="4"/>
  </si>
  <si>
    <t>これまでは一般会計からの補助金に頼っており、公営企業としての経営状況は良好ではなかった。そのため、老朽化した水道施設を更新することができていない。
令和5年度の料金改定等により、経営が大幅に改善されるため、一般会計からの補助金に頼らず経営を行うことが可能になる見込みである。今後も事業運営を継続し、安定した配水を行うためにも、財源を確保し計画的に施設を更新して必要がある。</t>
    <rPh sb="5" eb="7">
      <t>イッパン</t>
    </rPh>
    <rPh sb="7" eb="9">
      <t>カイケイ</t>
    </rPh>
    <rPh sb="12" eb="15">
      <t>ホジョキン</t>
    </rPh>
    <rPh sb="16" eb="17">
      <t>タヨ</t>
    </rPh>
    <rPh sb="22" eb="26">
      <t>コウエイキギョウ</t>
    </rPh>
    <rPh sb="74" eb="76">
      <t>レイワ</t>
    </rPh>
    <rPh sb="77" eb="79">
      <t>ネンド</t>
    </rPh>
    <rPh sb="92" eb="94">
      <t>オオハバ</t>
    </rPh>
    <rPh sb="95" eb="97">
      <t>カイゼン</t>
    </rPh>
    <rPh sb="103" eb="107">
      <t>イッパンカイケイ</t>
    </rPh>
    <rPh sb="110" eb="113">
      <t>ホジョキン</t>
    </rPh>
    <rPh sb="114" eb="115">
      <t>タヨ</t>
    </rPh>
    <rPh sb="117" eb="119">
      <t>ケイエイ</t>
    </rPh>
    <rPh sb="120" eb="121">
      <t>オコナ</t>
    </rPh>
    <rPh sb="125" eb="127">
      <t>カノウ</t>
    </rPh>
    <rPh sb="130" eb="132">
      <t>ミコ</t>
    </rPh>
    <rPh sb="163" eb="165">
      <t>ザイゲン</t>
    </rPh>
    <rPh sb="166" eb="168">
      <t>カクホ</t>
    </rPh>
    <rPh sb="180" eb="18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</si>
</sst>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0.43</c:v>
                </c:pt>
                <c:pt idx="2" formatCode="#,##0.00;&quot;△&quot;#,##0.00">
                  <c:v>0</c:v>
                </c:pt>
                <c:pt idx="3" formatCode="#,##0.00;&quot;△&quot;#,##0.00">
                  <c:v>0</c:v>
                </c:pt>
                <c:pt idx="4">
                  <c:v>0.44</c:v>
                </c:pt>
              </c:numCache>
            </c:numRef>
          </c:val>
          <c:extLst>
            <c:ext xmlns:c16="http://schemas.microsoft.com/office/drawing/2014/chart" uri="{C3380CC4-5D6E-409C-BE32-E72D297353CC}">
              <c16:uniqueId val="{00000000-9BF1-41B1-87DC-219DE6E5E04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1.1499999999999999</c:v>
                </c:pt>
                <c:pt idx="2">
                  <c:v>0.28999999999999998</c:v>
                </c:pt>
                <c:pt idx="3">
                  <c:v>0.39</c:v>
                </c:pt>
                <c:pt idx="4">
                  <c:v>0.49</c:v>
                </c:pt>
              </c:numCache>
            </c:numRef>
          </c:val>
          <c:smooth val="0"/>
          <c:extLst>
            <c:ext xmlns:c16="http://schemas.microsoft.com/office/drawing/2014/chart" uri="{C3380CC4-5D6E-409C-BE32-E72D297353CC}">
              <c16:uniqueId val="{00000001-9BF1-41B1-87DC-219DE6E5E04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0</c:v>
                </c:pt>
                <c:pt idx="1">
                  <c:v>73.069999999999993</c:v>
                </c:pt>
                <c:pt idx="2">
                  <c:v>83.84</c:v>
                </c:pt>
                <c:pt idx="3">
                  <c:v>85.16</c:v>
                </c:pt>
                <c:pt idx="4">
                  <c:v>84.09</c:v>
                </c:pt>
              </c:numCache>
            </c:numRef>
          </c:val>
          <c:extLst>
            <c:ext xmlns:c16="http://schemas.microsoft.com/office/drawing/2014/chart" uri="{C3380CC4-5D6E-409C-BE32-E72D297353CC}">
              <c16:uniqueId val="{00000000-0AF9-4EEC-9E05-3A78DA82527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48.86</c:v>
                </c:pt>
                <c:pt idx="2">
                  <c:v>49</c:v>
                </c:pt>
                <c:pt idx="3">
                  <c:v>50.07</c:v>
                </c:pt>
                <c:pt idx="4">
                  <c:v>53.4</c:v>
                </c:pt>
              </c:numCache>
            </c:numRef>
          </c:val>
          <c:smooth val="0"/>
          <c:extLst>
            <c:ext xmlns:c16="http://schemas.microsoft.com/office/drawing/2014/chart" uri="{C3380CC4-5D6E-409C-BE32-E72D297353CC}">
              <c16:uniqueId val="{00000001-0AF9-4EEC-9E05-3A78DA82527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0</c:v>
                </c:pt>
                <c:pt idx="1">
                  <c:v>77.94</c:v>
                </c:pt>
                <c:pt idx="2">
                  <c:v>74.900000000000006</c:v>
                </c:pt>
                <c:pt idx="3">
                  <c:v>76.27</c:v>
                </c:pt>
                <c:pt idx="4">
                  <c:v>74.44</c:v>
                </c:pt>
              </c:numCache>
            </c:numRef>
          </c:val>
          <c:extLst>
            <c:ext xmlns:c16="http://schemas.microsoft.com/office/drawing/2014/chart" uri="{C3380CC4-5D6E-409C-BE32-E72D297353CC}">
              <c16:uniqueId val="{00000000-21C3-4CC5-A06C-F3DCCEF67EA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76.48</c:v>
                </c:pt>
                <c:pt idx="2">
                  <c:v>75.64</c:v>
                </c:pt>
                <c:pt idx="3">
                  <c:v>75.7</c:v>
                </c:pt>
                <c:pt idx="4">
                  <c:v>72.53</c:v>
                </c:pt>
              </c:numCache>
            </c:numRef>
          </c:val>
          <c:smooth val="0"/>
          <c:extLst>
            <c:ext xmlns:c16="http://schemas.microsoft.com/office/drawing/2014/chart" uri="{C3380CC4-5D6E-409C-BE32-E72D297353CC}">
              <c16:uniqueId val="{00000001-21C3-4CC5-A06C-F3DCCEF67EA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0</c:v>
                </c:pt>
                <c:pt idx="1">
                  <c:v>81.819999999999993</c:v>
                </c:pt>
                <c:pt idx="2">
                  <c:v>90.63</c:v>
                </c:pt>
                <c:pt idx="3">
                  <c:v>122.84</c:v>
                </c:pt>
                <c:pt idx="4">
                  <c:v>120.47</c:v>
                </c:pt>
              </c:numCache>
            </c:numRef>
          </c:val>
          <c:extLst>
            <c:ext xmlns:c16="http://schemas.microsoft.com/office/drawing/2014/chart" uri="{C3380CC4-5D6E-409C-BE32-E72D297353CC}">
              <c16:uniqueId val="{00000000-078A-40B9-AD51-8B9F4414CBB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103.82</c:v>
                </c:pt>
                <c:pt idx="2">
                  <c:v>105.75</c:v>
                </c:pt>
                <c:pt idx="3">
                  <c:v>105.52</c:v>
                </c:pt>
                <c:pt idx="4">
                  <c:v>103.1</c:v>
                </c:pt>
              </c:numCache>
            </c:numRef>
          </c:val>
          <c:smooth val="0"/>
          <c:extLst>
            <c:ext xmlns:c16="http://schemas.microsoft.com/office/drawing/2014/chart" uri="{C3380CC4-5D6E-409C-BE32-E72D297353CC}">
              <c16:uniqueId val="{00000001-078A-40B9-AD51-8B9F4414CBB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0</c:v>
                </c:pt>
                <c:pt idx="1">
                  <c:v>54.12</c:v>
                </c:pt>
                <c:pt idx="2">
                  <c:v>56.22</c:v>
                </c:pt>
                <c:pt idx="3">
                  <c:v>57.57</c:v>
                </c:pt>
                <c:pt idx="4">
                  <c:v>59.13</c:v>
                </c:pt>
              </c:numCache>
            </c:numRef>
          </c:val>
          <c:extLst>
            <c:ext xmlns:c16="http://schemas.microsoft.com/office/drawing/2014/chart" uri="{C3380CC4-5D6E-409C-BE32-E72D297353CC}">
              <c16:uniqueId val="{00000000-6C0B-40C9-9CC6-840315D1AE1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39.409999999999997</c:v>
                </c:pt>
                <c:pt idx="2">
                  <c:v>41.18</c:v>
                </c:pt>
                <c:pt idx="3">
                  <c:v>42.98</c:v>
                </c:pt>
                <c:pt idx="4">
                  <c:v>40.46</c:v>
                </c:pt>
              </c:numCache>
            </c:numRef>
          </c:val>
          <c:smooth val="0"/>
          <c:extLst>
            <c:ext xmlns:c16="http://schemas.microsoft.com/office/drawing/2014/chart" uri="{C3380CC4-5D6E-409C-BE32-E72D297353CC}">
              <c16:uniqueId val="{00000001-6C0B-40C9-9CC6-840315D1AE1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7595-40F7-8A78-1E0C390F8EB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20.97</c:v>
                </c:pt>
                <c:pt idx="2">
                  <c:v>21.65</c:v>
                </c:pt>
                <c:pt idx="3">
                  <c:v>23.24</c:v>
                </c:pt>
                <c:pt idx="4">
                  <c:v>22.77</c:v>
                </c:pt>
              </c:numCache>
            </c:numRef>
          </c:val>
          <c:smooth val="0"/>
          <c:extLst>
            <c:ext xmlns:c16="http://schemas.microsoft.com/office/drawing/2014/chart" uri="{C3380CC4-5D6E-409C-BE32-E72D297353CC}">
              <c16:uniqueId val="{00000001-7595-40F7-8A78-1E0C390F8EB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25.11</c:v>
                </c:pt>
                <c:pt idx="2">
                  <c:v>34.299999999999997</c:v>
                </c:pt>
                <c:pt idx="3">
                  <c:v>6.24</c:v>
                </c:pt>
                <c:pt idx="4" formatCode="#,##0.00;&quot;△&quot;#,##0.00">
                  <c:v>0</c:v>
                </c:pt>
              </c:numCache>
            </c:numRef>
          </c:val>
          <c:extLst>
            <c:ext xmlns:c16="http://schemas.microsoft.com/office/drawing/2014/chart" uri="{C3380CC4-5D6E-409C-BE32-E72D297353CC}">
              <c16:uniqueId val="{00000000-C48F-4BA3-8172-A86E7365FE4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31.54</c:v>
                </c:pt>
                <c:pt idx="2">
                  <c:v>31.15</c:v>
                </c:pt>
                <c:pt idx="3">
                  <c:v>30.01</c:v>
                </c:pt>
                <c:pt idx="4">
                  <c:v>27.32</c:v>
                </c:pt>
              </c:numCache>
            </c:numRef>
          </c:val>
          <c:smooth val="0"/>
          <c:extLst>
            <c:ext xmlns:c16="http://schemas.microsoft.com/office/drawing/2014/chart" uri="{C3380CC4-5D6E-409C-BE32-E72D297353CC}">
              <c16:uniqueId val="{00000001-C48F-4BA3-8172-A86E7365FE4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0</c:v>
                </c:pt>
                <c:pt idx="1">
                  <c:v>169.12</c:v>
                </c:pt>
                <c:pt idx="2">
                  <c:v>171.19</c:v>
                </c:pt>
                <c:pt idx="3">
                  <c:v>210.05</c:v>
                </c:pt>
                <c:pt idx="4">
                  <c:v>220</c:v>
                </c:pt>
              </c:numCache>
            </c:numRef>
          </c:val>
          <c:extLst>
            <c:ext xmlns:c16="http://schemas.microsoft.com/office/drawing/2014/chart" uri="{C3380CC4-5D6E-409C-BE32-E72D297353CC}">
              <c16:uniqueId val="{00000000-B7CA-465E-8C5F-43542A948FC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302.22000000000003</c:v>
                </c:pt>
                <c:pt idx="2">
                  <c:v>263.45</c:v>
                </c:pt>
                <c:pt idx="3">
                  <c:v>249.43</c:v>
                </c:pt>
                <c:pt idx="4">
                  <c:v>217.55</c:v>
                </c:pt>
              </c:numCache>
            </c:numRef>
          </c:val>
          <c:smooth val="0"/>
          <c:extLst>
            <c:ext xmlns:c16="http://schemas.microsoft.com/office/drawing/2014/chart" uri="{C3380CC4-5D6E-409C-BE32-E72D297353CC}">
              <c16:uniqueId val="{00000001-B7CA-465E-8C5F-43542A948FC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0</c:v>
                </c:pt>
                <c:pt idx="1">
                  <c:v>963.81</c:v>
                </c:pt>
                <c:pt idx="2">
                  <c:v>826.2</c:v>
                </c:pt>
                <c:pt idx="3">
                  <c:v>775.94</c:v>
                </c:pt>
                <c:pt idx="4">
                  <c:v>627.70000000000005</c:v>
                </c:pt>
              </c:numCache>
            </c:numRef>
          </c:val>
          <c:extLst>
            <c:ext xmlns:c16="http://schemas.microsoft.com/office/drawing/2014/chart" uri="{C3380CC4-5D6E-409C-BE32-E72D297353CC}">
              <c16:uniqueId val="{00000000-1F0A-4EC1-93A0-683719EB915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970.36</c:v>
                </c:pt>
                <c:pt idx="2">
                  <c:v>940.22</c:v>
                </c:pt>
                <c:pt idx="3">
                  <c:v>922.05</c:v>
                </c:pt>
                <c:pt idx="4">
                  <c:v>916.17</c:v>
                </c:pt>
              </c:numCache>
            </c:numRef>
          </c:val>
          <c:smooth val="0"/>
          <c:extLst>
            <c:ext xmlns:c16="http://schemas.microsoft.com/office/drawing/2014/chart" uri="{C3380CC4-5D6E-409C-BE32-E72D297353CC}">
              <c16:uniqueId val="{00000001-1F0A-4EC1-93A0-683719EB915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0</c:v>
                </c:pt>
                <c:pt idx="1">
                  <c:v>79.040000000000006</c:v>
                </c:pt>
                <c:pt idx="2">
                  <c:v>88.87</c:v>
                </c:pt>
                <c:pt idx="3">
                  <c:v>92.84</c:v>
                </c:pt>
                <c:pt idx="4">
                  <c:v>108.09</c:v>
                </c:pt>
              </c:numCache>
            </c:numRef>
          </c:val>
          <c:extLst>
            <c:ext xmlns:c16="http://schemas.microsoft.com/office/drawing/2014/chart" uri="{C3380CC4-5D6E-409C-BE32-E72D297353CC}">
              <c16:uniqueId val="{00000000-7C86-48B1-A6D3-C99EB6B1C00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64.52</c:v>
                </c:pt>
                <c:pt idx="2">
                  <c:v>66.8</c:v>
                </c:pt>
                <c:pt idx="3">
                  <c:v>64.39</c:v>
                </c:pt>
                <c:pt idx="4">
                  <c:v>63.95</c:v>
                </c:pt>
              </c:numCache>
            </c:numRef>
          </c:val>
          <c:smooth val="0"/>
          <c:extLst>
            <c:ext xmlns:c16="http://schemas.microsoft.com/office/drawing/2014/chart" uri="{C3380CC4-5D6E-409C-BE32-E72D297353CC}">
              <c16:uniqueId val="{00000001-7C86-48B1-A6D3-C99EB6B1C00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0</c:v>
                </c:pt>
                <c:pt idx="1">
                  <c:v>174.86</c:v>
                </c:pt>
                <c:pt idx="2">
                  <c:v>155.93</c:v>
                </c:pt>
                <c:pt idx="3">
                  <c:v>149.52000000000001</c:v>
                </c:pt>
                <c:pt idx="4">
                  <c:v>159.56</c:v>
                </c:pt>
              </c:numCache>
            </c:numRef>
          </c:val>
          <c:extLst>
            <c:ext xmlns:c16="http://schemas.microsoft.com/office/drawing/2014/chart" uri="{C3380CC4-5D6E-409C-BE32-E72D297353CC}">
              <c16:uniqueId val="{00000000-7B47-45EB-A3B1-C9BEF99E340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270.68</c:v>
                </c:pt>
                <c:pt idx="2">
                  <c:v>268.88</c:v>
                </c:pt>
                <c:pt idx="3">
                  <c:v>258.89999999999998</c:v>
                </c:pt>
                <c:pt idx="4">
                  <c:v>263.56</c:v>
                </c:pt>
              </c:numCache>
            </c:numRef>
          </c:val>
          <c:smooth val="0"/>
          <c:extLst>
            <c:ext xmlns:c16="http://schemas.microsoft.com/office/drawing/2014/chart" uri="{C3380CC4-5D6E-409C-BE32-E72D297353CC}">
              <c16:uniqueId val="{00000001-7B47-45EB-A3B1-C9BEF99E340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【71.52】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【285.48】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【38.43】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【19.16】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CI16" sqref="CI1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2">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2">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9" t="str">
        <f>データ!H6</f>
        <v>山梨県　中央市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簡易水道事業</v>
      </c>
      <c r="Q8" s="75"/>
      <c r="R8" s="75"/>
      <c r="S8" s="75"/>
      <c r="T8" s="75"/>
      <c r="U8" s="75"/>
      <c r="V8" s="75"/>
      <c r="W8" s="75" t="str">
        <f>データ!$L$6</f>
        <v>C3</v>
      </c>
      <c r="X8" s="75"/>
      <c r="Y8" s="75"/>
      <c r="Z8" s="75"/>
      <c r="AA8" s="75"/>
      <c r="AB8" s="75"/>
      <c r="AC8" s="75"/>
      <c r="AD8" s="75" t="str">
        <f>データ!$M$6</f>
        <v>非設置</v>
      </c>
      <c r="AE8" s="75"/>
      <c r="AF8" s="75"/>
      <c r="AG8" s="75"/>
      <c r="AH8" s="75"/>
      <c r="AI8" s="75"/>
      <c r="AJ8" s="75"/>
      <c r="AK8" s="2"/>
      <c r="AL8" s="58">
        <f>データ!$R$6</f>
        <v>30657</v>
      </c>
      <c r="AM8" s="58"/>
      <c r="AN8" s="58"/>
      <c r="AO8" s="58"/>
      <c r="AP8" s="58"/>
      <c r="AQ8" s="58"/>
      <c r="AR8" s="58"/>
      <c r="AS8" s="58"/>
      <c r="AT8" s="55">
        <f>データ!$S$6</f>
        <v>31.69</v>
      </c>
      <c r="AU8" s="56"/>
      <c r="AV8" s="56"/>
      <c r="AW8" s="56"/>
      <c r="AX8" s="56"/>
      <c r="AY8" s="56"/>
      <c r="AZ8" s="56"/>
      <c r="BA8" s="56"/>
      <c r="BB8" s="45">
        <f>データ!$T$6</f>
        <v>967.4</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2">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2">
      <c r="A10" s="2"/>
      <c r="B10" s="55" t="str">
        <f>データ!$N$6</f>
        <v>-</v>
      </c>
      <c r="C10" s="56"/>
      <c r="D10" s="56"/>
      <c r="E10" s="56"/>
      <c r="F10" s="56"/>
      <c r="G10" s="56"/>
      <c r="H10" s="56"/>
      <c r="I10" s="55">
        <f>データ!$O$6</f>
        <v>26.61</v>
      </c>
      <c r="J10" s="56"/>
      <c r="K10" s="56"/>
      <c r="L10" s="56"/>
      <c r="M10" s="56"/>
      <c r="N10" s="56"/>
      <c r="O10" s="57"/>
      <c r="P10" s="45">
        <f>データ!$P$6</f>
        <v>100</v>
      </c>
      <c r="Q10" s="45"/>
      <c r="R10" s="45"/>
      <c r="S10" s="45"/>
      <c r="T10" s="45"/>
      <c r="U10" s="45"/>
      <c r="V10" s="45"/>
      <c r="W10" s="58">
        <f>データ!$Q$6</f>
        <v>2313</v>
      </c>
      <c r="X10" s="58"/>
      <c r="Y10" s="58"/>
      <c r="Z10" s="58"/>
      <c r="AA10" s="58"/>
      <c r="AB10" s="58"/>
      <c r="AC10" s="58"/>
      <c r="AD10" s="2"/>
      <c r="AE10" s="2"/>
      <c r="AF10" s="2"/>
      <c r="AG10" s="2"/>
      <c r="AH10" s="2"/>
      <c r="AI10" s="2"/>
      <c r="AJ10" s="2"/>
      <c r="AK10" s="2"/>
      <c r="AL10" s="58">
        <f>データ!$U$6</f>
        <v>3150</v>
      </c>
      <c r="AM10" s="58"/>
      <c r="AN10" s="58"/>
      <c r="AO10" s="58"/>
      <c r="AP10" s="58"/>
      <c r="AQ10" s="58"/>
      <c r="AR10" s="58"/>
      <c r="AS10" s="58"/>
      <c r="AT10" s="55">
        <f>データ!$V$6</f>
        <v>8.3000000000000007</v>
      </c>
      <c r="AU10" s="56"/>
      <c r="AV10" s="56"/>
      <c r="AW10" s="56"/>
      <c r="AX10" s="56"/>
      <c r="AY10" s="56"/>
      <c r="AZ10" s="56"/>
      <c r="BA10" s="56"/>
      <c r="BB10" s="45">
        <f>データ!$W$6</f>
        <v>379.52</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2">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2">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110</v>
      </c>
      <c r="BM16" s="31"/>
      <c r="BN16" s="31"/>
      <c r="BO16" s="31"/>
      <c r="BP16" s="31"/>
      <c r="BQ16" s="31"/>
      <c r="BR16" s="31"/>
      <c r="BS16" s="31"/>
      <c r="BT16" s="31"/>
      <c r="BU16" s="31"/>
      <c r="BV16" s="31"/>
      <c r="BW16" s="31"/>
      <c r="BX16" s="31"/>
      <c r="BY16" s="31"/>
      <c r="BZ16" s="3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0"/>
      <c r="BM44" s="31"/>
      <c r="BN44" s="31"/>
      <c r="BO44" s="31"/>
      <c r="BP44" s="31"/>
      <c r="BQ44" s="31"/>
      <c r="BR44" s="31"/>
      <c r="BS44" s="31"/>
      <c r="BT44" s="31"/>
      <c r="BU44" s="31"/>
      <c r="BV44" s="31"/>
      <c r="BW44" s="31"/>
      <c r="BX44" s="31"/>
      <c r="BY44" s="31"/>
      <c r="BZ44" s="3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111</v>
      </c>
      <c r="BM47" s="31"/>
      <c r="BN47" s="31"/>
      <c r="BO47" s="31"/>
      <c r="BP47" s="31"/>
      <c r="BQ47" s="31"/>
      <c r="BR47" s="31"/>
      <c r="BS47" s="31"/>
      <c r="BT47" s="31"/>
      <c r="BU47" s="31"/>
      <c r="BV47" s="31"/>
      <c r="BW47" s="31"/>
      <c r="BX47" s="31"/>
      <c r="BY47" s="31"/>
      <c r="BZ47" s="3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2">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0"/>
      <c r="BM60" s="31"/>
      <c r="BN60" s="31"/>
      <c r="BO60" s="31"/>
      <c r="BP60" s="31"/>
      <c r="BQ60" s="31"/>
      <c r="BR60" s="31"/>
      <c r="BS60" s="31"/>
      <c r="BT60" s="31"/>
      <c r="BU60" s="31"/>
      <c r="BV60" s="31"/>
      <c r="BW60" s="31"/>
      <c r="BX60" s="31"/>
      <c r="BY60" s="31"/>
      <c r="BZ60" s="32"/>
    </row>
    <row r="61" spans="1:78" ht="13.5" customHeight="1" x14ac:dyDescent="0.2">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0"/>
      <c r="BM61" s="31"/>
      <c r="BN61" s="31"/>
      <c r="BO61" s="31"/>
      <c r="BP61" s="31"/>
      <c r="BQ61" s="31"/>
      <c r="BR61" s="31"/>
      <c r="BS61" s="31"/>
      <c r="BT61" s="31"/>
      <c r="BU61" s="31"/>
      <c r="BV61" s="31"/>
      <c r="BW61" s="31"/>
      <c r="BX61" s="31"/>
      <c r="BY61" s="31"/>
      <c r="BZ61" s="3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112</v>
      </c>
      <c r="BM66" s="31"/>
      <c r="BN66" s="31"/>
      <c r="BO66" s="31"/>
      <c r="BP66" s="31"/>
      <c r="BQ66" s="31"/>
      <c r="BR66" s="31"/>
      <c r="BS66" s="31"/>
      <c r="BT66" s="31"/>
      <c r="BU66" s="31"/>
      <c r="BV66" s="31"/>
      <c r="BW66" s="31"/>
      <c r="BX66" s="31"/>
      <c r="BY66" s="31"/>
      <c r="BZ66" s="3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【103.05】</v>
      </c>
      <c r="F85" s="13" t="str">
        <f>データ!AS6</f>
        <v>【30.22】</v>
      </c>
      <c r="G85" s="13" t="str">
        <f>データ!BD6</f>
        <v>【179.30】</v>
      </c>
      <c r="H85" s="13" t="str">
        <f>データ!BO6</f>
        <v>【1,042.45】</v>
      </c>
      <c r="I85" s="13" t="str">
        <f>データ!BZ6</f>
        <v>【57.74】</v>
      </c>
      <c r="J85" s="13" t="str">
        <f>データ!CK6</f>
        <v>【285.48】</v>
      </c>
      <c r="K85" s="13" t="str">
        <f>データ!CV6</f>
        <v>【53.73】</v>
      </c>
      <c r="L85" s="13" t="str">
        <f>データ!DG6</f>
        <v>【71.52】</v>
      </c>
      <c r="M85" s="13" t="str">
        <f>データ!DR6</f>
        <v>【38.43】</v>
      </c>
      <c r="N85" s="13" t="str">
        <f>データ!EC6</f>
        <v>【19.16】</v>
      </c>
      <c r="O85" s="13" t="str">
        <f>データ!EN6</f>
        <v>【0.49】</v>
      </c>
    </row>
  </sheetData>
  <sheetProtection algorithmName="SHA-512" hashValue="Fp9PXrO5cGXQ/BHY/vQw4+JJGk/o6Z9SMUA57zneWl98sbmLB3dEil7WGuuSwGYLUs46t9JRs+P78krpN9TQRA==" saltValue="HY0Y05PJR3VN9GJ6q+Eke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27</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52</v>
      </c>
      <c r="B4" s="17"/>
      <c r="C4" s="17"/>
      <c r="D4" s="17"/>
      <c r="E4" s="17"/>
      <c r="F4" s="17"/>
      <c r="G4" s="17"/>
      <c r="H4" s="85"/>
      <c r="I4" s="86"/>
      <c r="J4" s="86"/>
      <c r="K4" s="86"/>
      <c r="L4" s="86"/>
      <c r="M4" s="86"/>
      <c r="N4" s="86"/>
      <c r="O4" s="86"/>
      <c r="P4" s="86"/>
      <c r="Q4" s="86"/>
      <c r="R4" s="86"/>
      <c r="S4" s="86"/>
      <c r="T4" s="86"/>
      <c r="U4" s="86"/>
      <c r="V4" s="86"/>
      <c r="W4" s="87"/>
      <c r="X4" s="81" t="s">
        <v>53</v>
      </c>
      <c r="Y4" s="81"/>
      <c r="Z4" s="81"/>
      <c r="AA4" s="81"/>
      <c r="AB4" s="81"/>
      <c r="AC4" s="81"/>
      <c r="AD4" s="81"/>
      <c r="AE4" s="81"/>
      <c r="AF4" s="81"/>
      <c r="AG4" s="81"/>
      <c r="AH4" s="81"/>
      <c r="AI4" s="81" t="s">
        <v>54</v>
      </c>
      <c r="AJ4" s="81"/>
      <c r="AK4" s="81"/>
      <c r="AL4" s="81"/>
      <c r="AM4" s="81"/>
      <c r="AN4" s="81"/>
      <c r="AO4" s="81"/>
      <c r="AP4" s="81"/>
      <c r="AQ4" s="81"/>
      <c r="AR4" s="81"/>
      <c r="AS4" s="81"/>
      <c r="AT4" s="81" t="s">
        <v>55</v>
      </c>
      <c r="AU4" s="81"/>
      <c r="AV4" s="81"/>
      <c r="AW4" s="81"/>
      <c r="AX4" s="81"/>
      <c r="AY4" s="81"/>
      <c r="AZ4" s="81"/>
      <c r="BA4" s="81"/>
      <c r="BB4" s="81"/>
      <c r="BC4" s="81"/>
      <c r="BD4" s="81"/>
      <c r="BE4" s="81" t="s">
        <v>56</v>
      </c>
      <c r="BF4" s="81"/>
      <c r="BG4" s="81"/>
      <c r="BH4" s="81"/>
      <c r="BI4" s="81"/>
      <c r="BJ4" s="81"/>
      <c r="BK4" s="81"/>
      <c r="BL4" s="81"/>
      <c r="BM4" s="81"/>
      <c r="BN4" s="81"/>
      <c r="BO4" s="81"/>
      <c r="BP4" s="81" t="s">
        <v>57</v>
      </c>
      <c r="BQ4" s="81"/>
      <c r="BR4" s="81"/>
      <c r="BS4" s="81"/>
      <c r="BT4" s="81"/>
      <c r="BU4" s="81"/>
      <c r="BV4" s="81"/>
      <c r="BW4" s="81"/>
      <c r="BX4" s="81"/>
      <c r="BY4" s="81"/>
      <c r="BZ4" s="81"/>
      <c r="CA4" s="81" t="s">
        <v>58</v>
      </c>
      <c r="CB4" s="81"/>
      <c r="CC4" s="81"/>
      <c r="CD4" s="81"/>
      <c r="CE4" s="81"/>
      <c r="CF4" s="81"/>
      <c r="CG4" s="81"/>
      <c r="CH4" s="81"/>
      <c r="CI4" s="81"/>
      <c r="CJ4" s="81"/>
      <c r="CK4" s="81"/>
      <c r="CL4" s="81" t="s">
        <v>59</v>
      </c>
      <c r="CM4" s="81"/>
      <c r="CN4" s="81"/>
      <c r="CO4" s="81"/>
      <c r="CP4" s="81"/>
      <c r="CQ4" s="81"/>
      <c r="CR4" s="81"/>
      <c r="CS4" s="81"/>
      <c r="CT4" s="81"/>
      <c r="CU4" s="81"/>
      <c r="CV4" s="81"/>
      <c r="CW4" s="81" t="s">
        <v>60</v>
      </c>
      <c r="CX4" s="81"/>
      <c r="CY4" s="81"/>
      <c r="CZ4" s="81"/>
      <c r="DA4" s="81"/>
      <c r="DB4" s="81"/>
      <c r="DC4" s="81"/>
      <c r="DD4" s="81"/>
      <c r="DE4" s="81"/>
      <c r="DF4" s="81"/>
      <c r="DG4" s="81"/>
      <c r="DH4" s="81" t="s">
        <v>61</v>
      </c>
      <c r="DI4" s="81"/>
      <c r="DJ4" s="81"/>
      <c r="DK4" s="81"/>
      <c r="DL4" s="81"/>
      <c r="DM4" s="81"/>
      <c r="DN4" s="81"/>
      <c r="DO4" s="81"/>
      <c r="DP4" s="81"/>
      <c r="DQ4" s="81"/>
      <c r="DR4" s="81"/>
      <c r="DS4" s="81" t="s">
        <v>62</v>
      </c>
      <c r="DT4" s="81"/>
      <c r="DU4" s="81"/>
      <c r="DV4" s="81"/>
      <c r="DW4" s="81"/>
      <c r="DX4" s="81"/>
      <c r="DY4" s="81"/>
      <c r="DZ4" s="81"/>
      <c r="EA4" s="81"/>
      <c r="EB4" s="81"/>
      <c r="EC4" s="81"/>
      <c r="ED4" s="81" t="s">
        <v>63</v>
      </c>
      <c r="EE4" s="81"/>
      <c r="EF4" s="81"/>
      <c r="EG4" s="81"/>
      <c r="EH4" s="81"/>
      <c r="EI4" s="81"/>
      <c r="EJ4" s="81"/>
      <c r="EK4" s="81"/>
      <c r="EL4" s="81"/>
      <c r="EM4" s="81"/>
      <c r="EN4" s="81"/>
    </row>
    <row r="5" spans="1:144" x14ac:dyDescent="0.2">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2">
      <c r="A6" s="15" t="s">
        <v>91</v>
      </c>
      <c r="B6" s="20">
        <f>B7</f>
        <v>2023</v>
      </c>
      <c r="C6" s="20">
        <f t="shared" ref="C6:W6" si="3">C7</f>
        <v>192147</v>
      </c>
      <c r="D6" s="20">
        <f t="shared" si="3"/>
        <v>46</v>
      </c>
      <c r="E6" s="20">
        <f t="shared" si="3"/>
        <v>1</v>
      </c>
      <c r="F6" s="20">
        <f t="shared" si="3"/>
        <v>0</v>
      </c>
      <c r="G6" s="20">
        <f t="shared" si="3"/>
        <v>5</v>
      </c>
      <c r="H6" s="20" t="str">
        <f t="shared" si="3"/>
        <v>山梨県　中央市</v>
      </c>
      <c r="I6" s="20" t="str">
        <f t="shared" si="3"/>
        <v>法適用</v>
      </c>
      <c r="J6" s="20" t="str">
        <f t="shared" si="3"/>
        <v>水道事業</v>
      </c>
      <c r="K6" s="20" t="str">
        <f t="shared" si="3"/>
        <v>簡易水道事業</v>
      </c>
      <c r="L6" s="20" t="str">
        <f t="shared" si="3"/>
        <v>C3</v>
      </c>
      <c r="M6" s="20" t="str">
        <f t="shared" si="3"/>
        <v>非設置</v>
      </c>
      <c r="N6" s="21" t="str">
        <f t="shared" si="3"/>
        <v>-</v>
      </c>
      <c r="O6" s="21">
        <f t="shared" si="3"/>
        <v>26.61</v>
      </c>
      <c r="P6" s="21">
        <f t="shared" si="3"/>
        <v>100</v>
      </c>
      <c r="Q6" s="21">
        <f t="shared" si="3"/>
        <v>2313</v>
      </c>
      <c r="R6" s="21">
        <f t="shared" si="3"/>
        <v>30657</v>
      </c>
      <c r="S6" s="21">
        <f t="shared" si="3"/>
        <v>31.69</v>
      </c>
      <c r="T6" s="21">
        <f t="shared" si="3"/>
        <v>967.4</v>
      </c>
      <c r="U6" s="21">
        <f t="shared" si="3"/>
        <v>3150</v>
      </c>
      <c r="V6" s="21">
        <f t="shared" si="3"/>
        <v>8.3000000000000007</v>
      </c>
      <c r="W6" s="21">
        <f t="shared" si="3"/>
        <v>379.52</v>
      </c>
      <c r="X6" s="22" t="str">
        <f>IF(X7="",NA(),X7)</f>
        <v>-</v>
      </c>
      <c r="Y6" s="22">
        <f t="shared" ref="Y6:AG6" si="4">IF(Y7="",NA(),Y7)</f>
        <v>81.819999999999993</v>
      </c>
      <c r="Z6" s="22">
        <f t="shared" si="4"/>
        <v>90.63</v>
      </c>
      <c r="AA6" s="22">
        <f t="shared" si="4"/>
        <v>122.84</v>
      </c>
      <c r="AB6" s="22">
        <f t="shared" si="4"/>
        <v>120.47</v>
      </c>
      <c r="AC6" s="22" t="str">
        <f t="shared" si="4"/>
        <v>-</v>
      </c>
      <c r="AD6" s="22">
        <f t="shared" si="4"/>
        <v>103.82</v>
      </c>
      <c r="AE6" s="22">
        <f t="shared" si="4"/>
        <v>105.75</v>
      </c>
      <c r="AF6" s="22">
        <f t="shared" si="4"/>
        <v>105.52</v>
      </c>
      <c r="AG6" s="22">
        <f t="shared" si="4"/>
        <v>103.1</v>
      </c>
      <c r="AH6" s="21" t="str">
        <f>IF(AH7="","",IF(AH7="-","【-】","【"&amp;SUBSTITUTE(TEXT(AH7,"#,##0.00"),"-","△")&amp;"】"))</f>
        <v>【103.05】</v>
      </c>
      <c r="AI6" s="22" t="str">
        <f>IF(AI7="",NA(),AI7)</f>
        <v>-</v>
      </c>
      <c r="AJ6" s="22">
        <f t="shared" ref="AJ6:AR6" si="5">IF(AJ7="",NA(),AJ7)</f>
        <v>25.11</v>
      </c>
      <c r="AK6" s="22">
        <f t="shared" si="5"/>
        <v>34.299999999999997</v>
      </c>
      <c r="AL6" s="22">
        <f t="shared" si="5"/>
        <v>6.24</v>
      </c>
      <c r="AM6" s="21">
        <f t="shared" si="5"/>
        <v>0</v>
      </c>
      <c r="AN6" s="22" t="str">
        <f t="shared" si="5"/>
        <v>-</v>
      </c>
      <c r="AO6" s="22">
        <f t="shared" si="5"/>
        <v>31.54</v>
      </c>
      <c r="AP6" s="22">
        <f t="shared" si="5"/>
        <v>31.15</v>
      </c>
      <c r="AQ6" s="22">
        <f t="shared" si="5"/>
        <v>30.01</v>
      </c>
      <c r="AR6" s="22">
        <f t="shared" si="5"/>
        <v>27.32</v>
      </c>
      <c r="AS6" s="21" t="str">
        <f>IF(AS7="","",IF(AS7="-","【-】","【"&amp;SUBSTITUTE(TEXT(AS7,"#,##0.00"),"-","△")&amp;"】"))</f>
        <v>【30.22】</v>
      </c>
      <c r="AT6" s="22" t="str">
        <f>IF(AT7="",NA(),AT7)</f>
        <v>-</v>
      </c>
      <c r="AU6" s="22">
        <f t="shared" ref="AU6:BC6" si="6">IF(AU7="",NA(),AU7)</f>
        <v>169.12</v>
      </c>
      <c r="AV6" s="22">
        <f t="shared" si="6"/>
        <v>171.19</v>
      </c>
      <c r="AW6" s="22">
        <f t="shared" si="6"/>
        <v>210.05</v>
      </c>
      <c r="AX6" s="22">
        <f t="shared" si="6"/>
        <v>220</v>
      </c>
      <c r="AY6" s="22" t="str">
        <f t="shared" si="6"/>
        <v>-</v>
      </c>
      <c r="AZ6" s="22">
        <f t="shared" si="6"/>
        <v>302.22000000000003</v>
      </c>
      <c r="BA6" s="22">
        <f t="shared" si="6"/>
        <v>263.45</v>
      </c>
      <c r="BB6" s="22">
        <f t="shared" si="6"/>
        <v>249.43</v>
      </c>
      <c r="BC6" s="22">
        <f t="shared" si="6"/>
        <v>217.55</v>
      </c>
      <c r="BD6" s="21" t="str">
        <f>IF(BD7="","",IF(BD7="-","【-】","【"&amp;SUBSTITUTE(TEXT(BD7,"#,##0.00"),"-","△")&amp;"】"))</f>
        <v>【179.30】</v>
      </c>
      <c r="BE6" s="22" t="str">
        <f>IF(BE7="",NA(),BE7)</f>
        <v>-</v>
      </c>
      <c r="BF6" s="22">
        <f t="shared" ref="BF6:BN6" si="7">IF(BF7="",NA(),BF7)</f>
        <v>963.81</v>
      </c>
      <c r="BG6" s="22">
        <f t="shared" si="7"/>
        <v>826.2</v>
      </c>
      <c r="BH6" s="22">
        <f t="shared" si="7"/>
        <v>775.94</v>
      </c>
      <c r="BI6" s="22">
        <f t="shared" si="7"/>
        <v>627.70000000000005</v>
      </c>
      <c r="BJ6" s="22" t="str">
        <f t="shared" si="7"/>
        <v>-</v>
      </c>
      <c r="BK6" s="22">
        <f t="shared" si="7"/>
        <v>970.36</v>
      </c>
      <c r="BL6" s="22">
        <f t="shared" si="7"/>
        <v>940.22</v>
      </c>
      <c r="BM6" s="22">
        <f t="shared" si="7"/>
        <v>922.05</v>
      </c>
      <c r="BN6" s="22">
        <f t="shared" si="7"/>
        <v>916.17</v>
      </c>
      <c r="BO6" s="21" t="str">
        <f>IF(BO7="","",IF(BO7="-","【-】","【"&amp;SUBSTITUTE(TEXT(BO7,"#,##0.00"),"-","△")&amp;"】"))</f>
        <v>【1,042.45】</v>
      </c>
      <c r="BP6" s="22" t="str">
        <f>IF(BP7="",NA(),BP7)</f>
        <v>-</v>
      </c>
      <c r="BQ6" s="22">
        <f t="shared" ref="BQ6:BY6" si="8">IF(BQ7="",NA(),BQ7)</f>
        <v>79.040000000000006</v>
      </c>
      <c r="BR6" s="22">
        <f t="shared" si="8"/>
        <v>88.87</v>
      </c>
      <c r="BS6" s="22">
        <f t="shared" si="8"/>
        <v>92.84</v>
      </c>
      <c r="BT6" s="22">
        <f t="shared" si="8"/>
        <v>108.09</v>
      </c>
      <c r="BU6" s="22" t="str">
        <f t="shared" si="8"/>
        <v>-</v>
      </c>
      <c r="BV6" s="22">
        <f t="shared" si="8"/>
        <v>64.52</v>
      </c>
      <c r="BW6" s="22">
        <f t="shared" si="8"/>
        <v>66.8</v>
      </c>
      <c r="BX6" s="22">
        <f t="shared" si="8"/>
        <v>64.39</v>
      </c>
      <c r="BY6" s="22">
        <f t="shared" si="8"/>
        <v>63.95</v>
      </c>
      <c r="BZ6" s="21" t="str">
        <f>IF(BZ7="","",IF(BZ7="-","【-】","【"&amp;SUBSTITUTE(TEXT(BZ7,"#,##0.00"),"-","△")&amp;"】"))</f>
        <v>【57.74】</v>
      </c>
      <c r="CA6" s="22" t="str">
        <f>IF(CA7="",NA(),CA7)</f>
        <v>-</v>
      </c>
      <c r="CB6" s="22">
        <f t="shared" ref="CB6:CJ6" si="9">IF(CB7="",NA(),CB7)</f>
        <v>174.86</v>
      </c>
      <c r="CC6" s="22">
        <f t="shared" si="9"/>
        <v>155.93</v>
      </c>
      <c r="CD6" s="22">
        <f t="shared" si="9"/>
        <v>149.52000000000001</v>
      </c>
      <c r="CE6" s="22">
        <f t="shared" si="9"/>
        <v>159.56</v>
      </c>
      <c r="CF6" s="22" t="str">
        <f t="shared" si="9"/>
        <v>-</v>
      </c>
      <c r="CG6" s="22">
        <f t="shared" si="9"/>
        <v>270.68</v>
      </c>
      <c r="CH6" s="22">
        <f t="shared" si="9"/>
        <v>268.88</v>
      </c>
      <c r="CI6" s="22">
        <f t="shared" si="9"/>
        <v>258.89999999999998</v>
      </c>
      <c r="CJ6" s="22">
        <f t="shared" si="9"/>
        <v>263.56</v>
      </c>
      <c r="CK6" s="21" t="str">
        <f>IF(CK7="","",IF(CK7="-","【-】","【"&amp;SUBSTITUTE(TEXT(CK7,"#,##0.00"),"-","△")&amp;"】"))</f>
        <v>【285.48】</v>
      </c>
      <c r="CL6" s="22" t="str">
        <f>IF(CL7="",NA(),CL7)</f>
        <v>-</v>
      </c>
      <c r="CM6" s="22">
        <f t="shared" ref="CM6:CU6" si="10">IF(CM7="",NA(),CM7)</f>
        <v>73.069999999999993</v>
      </c>
      <c r="CN6" s="22">
        <f t="shared" si="10"/>
        <v>83.84</v>
      </c>
      <c r="CO6" s="22">
        <f t="shared" si="10"/>
        <v>85.16</v>
      </c>
      <c r="CP6" s="22">
        <f t="shared" si="10"/>
        <v>84.09</v>
      </c>
      <c r="CQ6" s="22" t="str">
        <f t="shared" si="10"/>
        <v>-</v>
      </c>
      <c r="CR6" s="22">
        <f t="shared" si="10"/>
        <v>48.86</v>
      </c>
      <c r="CS6" s="22">
        <f t="shared" si="10"/>
        <v>49</v>
      </c>
      <c r="CT6" s="22">
        <f t="shared" si="10"/>
        <v>50.07</v>
      </c>
      <c r="CU6" s="22">
        <f t="shared" si="10"/>
        <v>53.4</v>
      </c>
      <c r="CV6" s="21" t="str">
        <f>IF(CV7="","",IF(CV7="-","【-】","【"&amp;SUBSTITUTE(TEXT(CV7,"#,##0.00"),"-","△")&amp;"】"))</f>
        <v>【53.73】</v>
      </c>
      <c r="CW6" s="22" t="str">
        <f>IF(CW7="",NA(),CW7)</f>
        <v>-</v>
      </c>
      <c r="CX6" s="22">
        <f t="shared" ref="CX6:DF6" si="11">IF(CX7="",NA(),CX7)</f>
        <v>77.94</v>
      </c>
      <c r="CY6" s="22">
        <f t="shared" si="11"/>
        <v>74.900000000000006</v>
      </c>
      <c r="CZ6" s="22">
        <f t="shared" si="11"/>
        <v>76.27</v>
      </c>
      <c r="DA6" s="22">
        <f t="shared" si="11"/>
        <v>74.44</v>
      </c>
      <c r="DB6" s="22" t="str">
        <f t="shared" si="11"/>
        <v>-</v>
      </c>
      <c r="DC6" s="22">
        <f t="shared" si="11"/>
        <v>76.48</v>
      </c>
      <c r="DD6" s="22">
        <f t="shared" si="11"/>
        <v>75.64</v>
      </c>
      <c r="DE6" s="22">
        <f t="shared" si="11"/>
        <v>75.7</v>
      </c>
      <c r="DF6" s="22">
        <f t="shared" si="11"/>
        <v>72.53</v>
      </c>
      <c r="DG6" s="21" t="str">
        <f>IF(DG7="","",IF(DG7="-","【-】","【"&amp;SUBSTITUTE(TEXT(DG7,"#,##0.00"),"-","△")&amp;"】"))</f>
        <v>【71.52】</v>
      </c>
      <c r="DH6" s="22" t="str">
        <f>IF(DH7="",NA(),DH7)</f>
        <v>-</v>
      </c>
      <c r="DI6" s="22">
        <f t="shared" ref="DI6:DQ6" si="12">IF(DI7="",NA(),DI7)</f>
        <v>54.12</v>
      </c>
      <c r="DJ6" s="22">
        <f t="shared" si="12"/>
        <v>56.22</v>
      </c>
      <c r="DK6" s="22">
        <f t="shared" si="12"/>
        <v>57.57</v>
      </c>
      <c r="DL6" s="22">
        <f t="shared" si="12"/>
        <v>59.13</v>
      </c>
      <c r="DM6" s="22" t="str">
        <f t="shared" si="12"/>
        <v>-</v>
      </c>
      <c r="DN6" s="22">
        <f t="shared" si="12"/>
        <v>39.409999999999997</v>
      </c>
      <c r="DO6" s="22">
        <f t="shared" si="12"/>
        <v>41.18</v>
      </c>
      <c r="DP6" s="22">
        <f t="shared" si="12"/>
        <v>42.98</v>
      </c>
      <c r="DQ6" s="22">
        <f t="shared" si="12"/>
        <v>40.46</v>
      </c>
      <c r="DR6" s="21" t="str">
        <f>IF(DR7="","",IF(DR7="-","【-】","【"&amp;SUBSTITUTE(TEXT(DR7,"#,##0.00"),"-","△")&amp;"】"))</f>
        <v>【38.43】</v>
      </c>
      <c r="DS6" s="22" t="str">
        <f>IF(DS7="",NA(),DS7)</f>
        <v>-</v>
      </c>
      <c r="DT6" s="21">
        <f t="shared" ref="DT6:EB6" si="13">IF(DT7="",NA(),DT7)</f>
        <v>0</v>
      </c>
      <c r="DU6" s="21">
        <f t="shared" si="13"/>
        <v>0</v>
      </c>
      <c r="DV6" s="21">
        <f t="shared" si="13"/>
        <v>0</v>
      </c>
      <c r="DW6" s="21">
        <f t="shared" si="13"/>
        <v>0</v>
      </c>
      <c r="DX6" s="22" t="str">
        <f t="shared" si="13"/>
        <v>-</v>
      </c>
      <c r="DY6" s="22">
        <f t="shared" si="13"/>
        <v>20.97</v>
      </c>
      <c r="DZ6" s="22">
        <f t="shared" si="13"/>
        <v>21.65</v>
      </c>
      <c r="EA6" s="22">
        <f t="shared" si="13"/>
        <v>23.24</v>
      </c>
      <c r="EB6" s="22">
        <f t="shared" si="13"/>
        <v>22.77</v>
      </c>
      <c r="EC6" s="21" t="str">
        <f>IF(EC7="","",IF(EC7="-","【-】","【"&amp;SUBSTITUTE(TEXT(EC7,"#,##0.00"),"-","△")&amp;"】"))</f>
        <v>【19.16】</v>
      </c>
      <c r="ED6" s="22" t="str">
        <f>IF(ED7="",NA(),ED7)</f>
        <v>-</v>
      </c>
      <c r="EE6" s="22">
        <f t="shared" ref="EE6:EM6" si="14">IF(EE7="",NA(),EE7)</f>
        <v>0.43</v>
      </c>
      <c r="EF6" s="21">
        <f t="shared" si="14"/>
        <v>0</v>
      </c>
      <c r="EG6" s="21">
        <f t="shared" si="14"/>
        <v>0</v>
      </c>
      <c r="EH6" s="22">
        <f t="shared" si="14"/>
        <v>0.44</v>
      </c>
      <c r="EI6" s="22" t="str">
        <f t="shared" si="14"/>
        <v>-</v>
      </c>
      <c r="EJ6" s="22">
        <f t="shared" si="14"/>
        <v>1.1499999999999999</v>
      </c>
      <c r="EK6" s="22">
        <f t="shared" si="14"/>
        <v>0.28999999999999998</v>
      </c>
      <c r="EL6" s="22">
        <f t="shared" si="14"/>
        <v>0.39</v>
      </c>
      <c r="EM6" s="22">
        <f t="shared" si="14"/>
        <v>0.49</v>
      </c>
      <c r="EN6" s="21" t="str">
        <f>IF(EN7="","",IF(EN7="-","【-】","【"&amp;SUBSTITUTE(TEXT(EN7,"#,##0.00"),"-","△")&amp;"】"))</f>
        <v>【0.49】</v>
      </c>
    </row>
    <row r="7" spans="1:144" s="23" customFormat="1" x14ac:dyDescent="0.2">
      <c r="A7" s="15"/>
      <c r="B7" s="24">
        <v>2023</v>
      </c>
      <c r="C7" s="24">
        <v>192147</v>
      </c>
      <c r="D7" s="24">
        <v>46</v>
      </c>
      <c r="E7" s="24">
        <v>1</v>
      </c>
      <c r="F7" s="24">
        <v>0</v>
      </c>
      <c r="G7" s="24">
        <v>5</v>
      </c>
      <c r="H7" s="24" t="s">
        <v>92</v>
      </c>
      <c r="I7" s="24" t="s">
        <v>93</v>
      </c>
      <c r="J7" s="24" t="s">
        <v>94</v>
      </c>
      <c r="K7" s="24" t="s">
        <v>95</v>
      </c>
      <c r="L7" s="24" t="s">
        <v>96</v>
      </c>
      <c r="M7" s="24" t="s">
        <v>97</v>
      </c>
      <c r="N7" s="25" t="s">
        <v>98</v>
      </c>
      <c r="O7" s="25">
        <v>26.61</v>
      </c>
      <c r="P7" s="25">
        <v>100</v>
      </c>
      <c r="Q7" s="25">
        <v>2313</v>
      </c>
      <c r="R7" s="25">
        <v>30657</v>
      </c>
      <c r="S7" s="25">
        <v>31.69</v>
      </c>
      <c r="T7" s="25">
        <v>967.4</v>
      </c>
      <c r="U7" s="25">
        <v>3150</v>
      </c>
      <c r="V7" s="25">
        <v>8.3000000000000007</v>
      </c>
      <c r="W7" s="25">
        <v>379.52</v>
      </c>
      <c r="X7" s="25" t="s">
        <v>98</v>
      </c>
      <c r="Y7" s="25">
        <v>81.819999999999993</v>
      </c>
      <c r="Z7" s="25">
        <v>90.63</v>
      </c>
      <c r="AA7" s="25">
        <v>122.84</v>
      </c>
      <c r="AB7" s="25">
        <v>120.47</v>
      </c>
      <c r="AC7" s="25" t="s">
        <v>98</v>
      </c>
      <c r="AD7" s="25">
        <v>103.82</v>
      </c>
      <c r="AE7" s="25">
        <v>105.75</v>
      </c>
      <c r="AF7" s="25">
        <v>105.52</v>
      </c>
      <c r="AG7" s="25">
        <v>103.1</v>
      </c>
      <c r="AH7" s="25">
        <v>103.05</v>
      </c>
      <c r="AI7" s="25" t="s">
        <v>98</v>
      </c>
      <c r="AJ7" s="25">
        <v>25.11</v>
      </c>
      <c r="AK7" s="25">
        <v>34.299999999999997</v>
      </c>
      <c r="AL7" s="25">
        <v>6.24</v>
      </c>
      <c r="AM7" s="25">
        <v>0</v>
      </c>
      <c r="AN7" s="25" t="s">
        <v>98</v>
      </c>
      <c r="AO7" s="25">
        <v>31.54</v>
      </c>
      <c r="AP7" s="25">
        <v>31.15</v>
      </c>
      <c r="AQ7" s="25">
        <v>30.01</v>
      </c>
      <c r="AR7" s="25">
        <v>27.32</v>
      </c>
      <c r="AS7" s="25">
        <v>30.22</v>
      </c>
      <c r="AT7" s="25" t="s">
        <v>98</v>
      </c>
      <c r="AU7" s="25">
        <v>169.12</v>
      </c>
      <c r="AV7" s="25">
        <v>171.19</v>
      </c>
      <c r="AW7" s="25">
        <v>210.05</v>
      </c>
      <c r="AX7" s="25">
        <v>220</v>
      </c>
      <c r="AY7" s="25" t="s">
        <v>98</v>
      </c>
      <c r="AZ7" s="25">
        <v>302.22000000000003</v>
      </c>
      <c r="BA7" s="25">
        <v>263.45</v>
      </c>
      <c r="BB7" s="25">
        <v>249.43</v>
      </c>
      <c r="BC7" s="25">
        <v>217.55</v>
      </c>
      <c r="BD7" s="25">
        <v>179.3</v>
      </c>
      <c r="BE7" s="25" t="s">
        <v>98</v>
      </c>
      <c r="BF7" s="25">
        <v>963.81</v>
      </c>
      <c r="BG7" s="25">
        <v>826.2</v>
      </c>
      <c r="BH7" s="25">
        <v>775.94</v>
      </c>
      <c r="BI7" s="25">
        <v>627.70000000000005</v>
      </c>
      <c r="BJ7" s="25" t="s">
        <v>98</v>
      </c>
      <c r="BK7" s="25">
        <v>970.36</v>
      </c>
      <c r="BL7" s="25">
        <v>940.22</v>
      </c>
      <c r="BM7" s="25">
        <v>922.05</v>
      </c>
      <c r="BN7" s="25">
        <v>916.17</v>
      </c>
      <c r="BO7" s="25">
        <v>1042.45</v>
      </c>
      <c r="BP7" s="25" t="s">
        <v>98</v>
      </c>
      <c r="BQ7" s="25">
        <v>79.040000000000006</v>
      </c>
      <c r="BR7" s="25">
        <v>88.87</v>
      </c>
      <c r="BS7" s="25">
        <v>92.84</v>
      </c>
      <c r="BT7" s="25">
        <v>108.09</v>
      </c>
      <c r="BU7" s="25" t="s">
        <v>98</v>
      </c>
      <c r="BV7" s="25">
        <v>64.52</v>
      </c>
      <c r="BW7" s="25">
        <v>66.8</v>
      </c>
      <c r="BX7" s="25">
        <v>64.39</v>
      </c>
      <c r="BY7" s="25">
        <v>63.95</v>
      </c>
      <c r="BZ7" s="25">
        <v>57.74</v>
      </c>
      <c r="CA7" s="25" t="s">
        <v>98</v>
      </c>
      <c r="CB7" s="25">
        <v>174.86</v>
      </c>
      <c r="CC7" s="25">
        <v>155.93</v>
      </c>
      <c r="CD7" s="25">
        <v>149.52000000000001</v>
      </c>
      <c r="CE7" s="25">
        <v>159.56</v>
      </c>
      <c r="CF7" s="25" t="s">
        <v>98</v>
      </c>
      <c r="CG7" s="25">
        <v>270.68</v>
      </c>
      <c r="CH7" s="25">
        <v>268.88</v>
      </c>
      <c r="CI7" s="25">
        <v>258.89999999999998</v>
      </c>
      <c r="CJ7" s="25">
        <v>263.56</v>
      </c>
      <c r="CK7" s="25">
        <v>285.48</v>
      </c>
      <c r="CL7" s="25" t="s">
        <v>98</v>
      </c>
      <c r="CM7" s="25">
        <v>73.069999999999993</v>
      </c>
      <c r="CN7" s="25">
        <v>83.84</v>
      </c>
      <c r="CO7" s="25">
        <v>85.16</v>
      </c>
      <c r="CP7" s="25">
        <v>84.09</v>
      </c>
      <c r="CQ7" s="25" t="s">
        <v>98</v>
      </c>
      <c r="CR7" s="25">
        <v>48.86</v>
      </c>
      <c r="CS7" s="25">
        <v>49</v>
      </c>
      <c r="CT7" s="25">
        <v>50.07</v>
      </c>
      <c r="CU7" s="25">
        <v>53.4</v>
      </c>
      <c r="CV7" s="25">
        <v>53.73</v>
      </c>
      <c r="CW7" s="25" t="s">
        <v>98</v>
      </c>
      <c r="CX7" s="25">
        <v>77.94</v>
      </c>
      <c r="CY7" s="25">
        <v>74.900000000000006</v>
      </c>
      <c r="CZ7" s="25">
        <v>76.27</v>
      </c>
      <c r="DA7" s="25">
        <v>74.44</v>
      </c>
      <c r="DB7" s="25" t="s">
        <v>98</v>
      </c>
      <c r="DC7" s="25">
        <v>76.48</v>
      </c>
      <c r="DD7" s="25">
        <v>75.64</v>
      </c>
      <c r="DE7" s="25">
        <v>75.7</v>
      </c>
      <c r="DF7" s="25">
        <v>72.53</v>
      </c>
      <c r="DG7" s="25">
        <v>71.52</v>
      </c>
      <c r="DH7" s="25" t="s">
        <v>98</v>
      </c>
      <c r="DI7" s="25">
        <v>54.12</v>
      </c>
      <c r="DJ7" s="25">
        <v>56.22</v>
      </c>
      <c r="DK7" s="25">
        <v>57.57</v>
      </c>
      <c r="DL7" s="25">
        <v>59.13</v>
      </c>
      <c r="DM7" s="25" t="s">
        <v>98</v>
      </c>
      <c r="DN7" s="25">
        <v>39.409999999999997</v>
      </c>
      <c r="DO7" s="25">
        <v>41.18</v>
      </c>
      <c r="DP7" s="25">
        <v>42.98</v>
      </c>
      <c r="DQ7" s="25">
        <v>40.46</v>
      </c>
      <c r="DR7" s="25">
        <v>38.43</v>
      </c>
      <c r="DS7" s="25" t="s">
        <v>98</v>
      </c>
      <c r="DT7" s="25">
        <v>0</v>
      </c>
      <c r="DU7" s="25">
        <v>0</v>
      </c>
      <c r="DV7" s="25">
        <v>0</v>
      </c>
      <c r="DW7" s="25">
        <v>0</v>
      </c>
      <c r="DX7" s="25" t="s">
        <v>98</v>
      </c>
      <c r="DY7" s="25">
        <v>20.97</v>
      </c>
      <c r="DZ7" s="25">
        <v>21.65</v>
      </c>
      <c r="EA7" s="25">
        <v>23.24</v>
      </c>
      <c r="EB7" s="25">
        <v>22.77</v>
      </c>
      <c r="EC7" s="25">
        <v>19.16</v>
      </c>
      <c r="ED7" s="25" t="s">
        <v>98</v>
      </c>
      <c r="EE7" s="25">
        <v>0.43</v>
      </c>
      <c r="EF7" s="25">
        <v>0</v>
      </c>
      <c r="EG7" s="25">
        <v>0</v>
      </c>
      <c r="EH7" s="25">
        <v>0.44</v>
      </c>
      <c r="EI7" s="25" t="s">
        <v>98</v>
      </c>
      <c r="EJ7" s="25">
        <v>1.1499999999999999</v>
      </c>
      <c r="EK7" s="25">
        <v>0.28999999999999998</v>
      </c>
      <c r="EL7" s="25">
        <v>0.39</v>
      </c>
      <c r="EM7" s="25">
        <v>0.49</v>
      </c>
      <c r="EN7" s="25">
        <v>0.49</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104</v>
      </c>
    </row>
    <row r="12" spans="1:144" x14ac:dyDescent="0.2">
      <c r="B12">
        <v>1</v>
      </c>
      <c r="C12">
        <v>1</v>
      </c>
      <c r="D12">
        <v>1</v>
      </c>
      <c r="E12">
        <v>1</v>
      </c>
      <c r="F12">
        <v>1</v>
      </c>
      <c r="G12" t="s">
        <v>105</v>
      </c>
    </row>
    <row r="13" spans="1:144" x14ac:dyDescent="0.2">
      <c r="B13" t="s">
        <v>106</v>
      </c>
      <c r="C13" t="s">
        <v>106</v>
      </c>
      <c r="D13" t="s">
        <v>107</v>
      </c>
      <c r="E13" t="s">
        <v>106</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dcterms:created xsi:type="dcterms:W3CDTF">2025-01-24T06:48:50Z</dcterms:created>
  <dcterms:modified xsi:type="dcterms:W3CDTF">2025-01-28T04:05:15Z</dcterms:modified>
  <cp:category/>
</cp:coreProperties>
</file>