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g-file01\data\200_上下水道課\2023_R5年度\旧LG\総務担当\企業会計LG系\【財政】へ回答\経営比較分析表\R5\差し替え版\【経営比較分析表】2023_192139_46_010\"/>
    </mc:Choice>
  </mc:AlternateContent>
  <xr:revisionPtr revIDLastSave="0" documentId="13_ncr:1_{3B68FDF1-8C8F-4CFC-9647-4EC6207512A1}" xr6:coauthVersionLast="47" xr6:coauthVersionMax="47" xr10:uidLastSave="{00000000-0000-0000-0000-000000000000}"/>
  <workbookProtection workbookAlgorithmName="SHA-512" workbookHashValue="X1o+8XV6QnNJbmaSmiDN07PbkplufjLzBdrROGC4Gp5eNKY36CZJh5+nzCp04hs5vWgnYHLyJwAkm6fwyYiZBw==" workbookSaltValue="0K9TNZ2/bURaWTlAH+1So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F85" i="4"/>
  <c r="BB10" i="4"/>
  <c r="W10" i="4"/>
  <c r="B10" i="4"/>
  <c r="AD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<sst xmlns="http://schemas.openxmlformats.org/spreadsheetml/2006/main" count="228" uniqueCount="112">
  <si>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</si>
  <si>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</si>
  <si>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</si>
  <si>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</si>
  <si>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</si>
  <si>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</si>
  <si>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</si>
  <si>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</si>
  <si>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</si>
  <si>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</si>
  <si>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</si>
  <si>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</si>
  <si>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</si>
  <si>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</si>
  <si>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</si>
  <si>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</si>
  <si>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</si>
  <si>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</si>
  <si>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</si>
  <si>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</si>
  <si>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</si>
  <si>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</si>
  <si>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</si>
  <si>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</si>
  <si>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</si>
  <si>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</si>
  <si>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</si>
  <si>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</si>
  <si>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</si>
  <si>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</si>
  <si>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</si>
  <si>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</si>
  <si>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</si>
  <si>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</si>
  <si>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</si>
  <si>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</si>
  <si>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</si>
  <si>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</si>
  <si>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</si>
  <si>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</si>
  <si>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</si>
  <si>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</si>
  <si>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</si>
  <si>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</si>
  <si>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</si>
  <si>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</si>
  <si>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</si>
  <si>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</si>
  <si>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</si>
  <si>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</si>
  <si>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</si>
  <si>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</si>
  <si>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</si>
  <si>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</si>
  <si>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</si>
  <si>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</si>
  <si>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</si>
  <si>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</si>
  <si>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</si>
  <si>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</si>
  <si>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</si>
  <si>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</si>
  <si>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</si>
  <si>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</si>
  <si>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</si>
  <si>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</si>
  <si>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</si>
  <si>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</si>
  <si>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</si>
  <si>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</si>
  <si>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</si>
  <si>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</si>
  <si>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</si>
  <si>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</si>
  <si>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</si>
  <si>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</si>
  <si>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</si>
  <si>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</si>
  <si>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</si>
  <si>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</si>
  <si>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</si>
  <si>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</si>
  <si>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</si>
  <si>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</si>
  <si>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</si>
  <si>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</si>
  <si>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</si>
  <si>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</si>
  <si>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</si>
  <si>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</si>
  <si>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</si>
  <si>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</si>
  <si>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</si>
  <si>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</si>
  <si>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</si>
  <si>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</si>
  <si>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</si>
  <si>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</si>
  <si>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</si>
  <si>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</si>
  <si>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</si>
  <si>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</si>
  <si>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</si>
  <si>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</si>
  <si>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</si>
  <si>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</si>
  <si>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</si>
  <si>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</si>
  <si>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</si>
  <si>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〇経常収支比率
　令和5年度は、令和4年度に比較して、一般会計繰入金を営業側に多めに繰り入れたため経常収支比率が伸びている。比率は100％を超えており概ね健全経営となっている。今後、更なる費用削減等で経営改善を進めていく必要があると考えられる。
〇累積欠損金比率
　令和5年度は、一般会計繰入金を営業側に多めに繰り入れたため、営業利益が増加し、決算統計上は欠損金を処理した形になっている。しかしながら、資本費の不足分を当該利益で補填したため、決算上、類似団体より高い水準にある。利益剰余金を充てることで毎年減少を図っているが、早期の解消が必要であると考えられる。
〇流動比率
　流動負債が増加し流動比率が減少しているが、現段階における事業運営資金は確保できている。今後、適切な料金収入の確保、更なる費用削減等で経営改善を進めていく必要があると考えられる。
〇企業債残高対給水収益比率
　水道料金の収入等の減少に加え、旧簡易水道事業の企業債残高を引き継いだことにより高い水準となっている。今後、行う浄水場や未整備地域の整備事業等に伴う、起債借入による起債残高と償還額の増加が見込まれる。引き続き施設等の整備事業を行うためにも効率的な収支計画が必要であると考えられる。
〇料金回収率
　物価高騰等による給水原価の増加が、料金回収率の低下を招いている。大幅な既存施設の除却を行う予定がないため、適切な料金収入の確保により供給単価を増加させ、料金回収率を高める必要があると考えられる。
〇給水原価
　物価高騰等により経常費用が増加し前年に比べ増加している。経常費用の削減と管路の更新及び漏水箇所の修繕を行い有収水量の増加が必要であると考えられる。
〇施設利用率
　類似団体と比較して高く、利用状況等は効率的に行われていると考えられる。
〇有収率
　類似団体と比較して低く、原因として施設や管路の老朽化が進み無収水量が増加していることが考えられる。詳しい原因を特定し有収率の改善や施設の必要最小限の改良・更新を実施し、有収水量を高める必要があると考えられる。</t>
    <phoneticPr fontId="4"/>
  </si>
  <si>
    <t>〇有形固定資産減価償却率
　有形固定資産減価償却率は、年々増加しているものの類似団体に比較して低い状況にあり、資産の老朽化がゆっくり進んでいると考えられる。
〇管路経年化率
　管路経年化率は、年々増加しているものの類似団体に比較して低い状況にあり、管路の老朽化がゆっくり進んでいると考えられる。
〇管路更新率
　管路更新率は、類似団体に比較して低く、更新が進んでいない状況にある。
　管路更新については、漏水が頻繁に発生している管路を重点路線として更新を進めている。また、供給施設等の老朽化も進んでいるため、ポンプ等の更新を進めているが、耐震診断、補修、改修工事に多大な費用が必要となり、財政面が課題となっている。
　今後の人口減少なども考慮し、水道料金回収率を上げながら財源を確保するだけでなく、効率的な投資を行っていく必要があると考えられる。</t>
    <phoneticPr fontId="4"/>
  </si>
  <si>
    <t>　本市の水道事業の経営状況は、人口減少や高齢化、節水機器の普及などの影響により、給水収益の減少が予想される。そのため、施設更新等による有収率及び適切な料金収入の確保による料金回収率を高める必要がある。また、広域連携についての検討会にも参加し、他事業者と情報共有を継続的に図っていく中で、インフラの分散化による非効率な給水サービスから、より効率的な水道事業を目指した水道施設の集約化を考えていく必要があると考えられる。
　さらに、令和2年度から旧上水道事業と旧簡易水道事業とが統合した本市の水道事業は、今後も国庫補助金、他会計繰入金を受けながら事業の継続及び大型施設の整備を行う必要があるが、甲州市水道ビジョン及び経営戦略に基づくとともに、今年度作成した財務諸表も含め、財政面での課題を考慮し、なお一層の経営努力と費用対効果の高い事業推進を行っていくことが必要に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</si>
</sst>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7.5"/>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1.1399999999999999</c:v>
                </c:pt>
                <c:pt idx="1">
                  <c:v>0.64</c:v>
                </c:pt>
                <c:pt idx="2">
                  <c:v>0.59</c:v>
                </c:pt>
                <c:pt idx="3">
                  <c:v>0.68</c:v>
                </c:pt>
                <c:pt idx="4">
                  <c:v>0.26</c:v>
                </c:pt>
              </c:numCache>
            </c:numRef>
          </c:val>
          <c:extLst>
            <c:ext xmlns:c16="http://schemas.microsoft.com/office/drawing/2014/chart" uri="{C3380CC4-5D6E-409C-BE32-E72D297353CC}">
              <c16:uniqueId val="{00000000-C21A-4D3A-93A5-F7E50916F6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21A-4D3A-93A5-F7E50916F6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105.88</c:v>
                </c:pt>
                <c:pt idx="1">
                  <c:v>103.99</c:v>
                </c:pt>
                <c:pt idx="2">
                  <c:v>105.98</c:v>
                </c:pt>
                <c:pt idx="3">
                  <c:v>104.26</c:v>
                </c:pt>
                <c:pt idx="4">
                  <c:v>109.49</c:v>
                </c:pt>
              </c:numCache>
            </c:numRef>
          </c:val>
          <c:extLst>
            <c:ext xmlns:c16="http://schemas.microsoft.com/office/drawing/2014/chart" uri="{C3380CC4-5D6E-409C-BE32-E72D297353CC}">
              <c16:uniqueId val="{00000000-171A-4E91-B0DA-730BE4A5AE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71A-4E91-B0DA-730BE4A5AE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47.12</c:v>
                </c:pt>
                <c:pt idx="1">
                  <c:v>29.86</c:v>
                </c:pt>
                <c:pt idx="2">
                  <c:v>31.75</c:v>
                </c:pt>
                <c:pt idx="3">
                  <c:v>33.89</c:v>
                </c:pt>
                <c:pt idx="4">
                  <c:v>36.29</c:v>
                </c:pt>
              </c:numCache>
            </c:numRef>
          </c:val>
          <c:extLst>
            <c:ext xmlns:c16="http://schemas.microsoft.com/office/drawing/2014/chart" uri="{C3380CC4-5D6E-409C-BE32-E72D297353CC}">
              <c16:uniqueId val="{00000000-5C04-4E80-A9EF-61CE5F945F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C04-4E80-A9EF-61CE5F945F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26.79</c:v>
                </c:pt>
                <c:pt idx="1">
                  <c:v>12.56</c:v>
                </c:pt>
                <c:pt idx="2">
                  <c:v>13.9</c:v>
                </c:pt>
                <c:pt idx="3">
                  <c:v>14.36</c:v>
                </c:pt>
                <c:pt idx="4">
                  <c:v>14.44</c:v>
                </c:pt>
              </c:numCache>
            </c:numRef>
          </c:val>
          <c:extLst>
            <c:ext xmlns:c16="http://schemas.microsoft.com/office/drawing/2014/chart" uri="{C3380CC4-5D6E-409C-BE32-E72D297353CC}">
              <c16:uniqueId val="{00000000-E915-42C2-A2E9-5F0075C1AC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915-42C2-A2E9-5F0075C1AC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35.07</c:v>
                </c:pt>
                <c:pt idx="2">
                  <c:v>25.83</c:v>
                </c:pt>
                <c:pt idx="3">
                  <c:v>18.899999999999999</c:v>
                </c:pt>
                <c:pt idx="4">
                  <c:v>1.71</c:v>
                </c:pt>
              </c:numCache>
            </c:numRef>
          </c:val>
          <c:extLst>
            <c:ext xmlns:c16="http://schemas.microsoft.com/office/drawing/2014/chart" uri="{C3380CC4-5D6E-409C-BE32-E72D297353CC}">
              <c16:uniqueId val="{00000000-D98F-411F-9454-B480CDD8E0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D98F-411F-9454-B480CDD8E0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826.16</c:v>
                </c:pt>
                <c:pt idx="1">
                  <c:v>310.14999999999998</c:v>
                </c:pt>
                <c:pt idx="2">
                  <c:v>265.91000000000003</c:v>
                </c:pt>
                <c:pt idx="3">
                  <c:v>250.08</c:v>
                </c:pt>
                <c:pt idx="4">
                  <c:v>180.34</c:v>
                </c:pt>
              </c:numCache>
            </c:numRef>
          </c:val>
          <c:extLst>
            <c:ext xmlns:c16="http://schemas.microsoft.com/office/drawing/2014/chart" uri="{C3380CC4-5D6E-409C-BE32-E72D297353CC}">
              <c16:uniqueId val="{00000000-130D-449D-8D38-83CD602656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30D-449D-8D38-83CD602656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242.6</c:v>
                </c:pt>
                <c:pt idx="1">
                  <c:v>706.61</c:v>
                </c:pt>
                <c:pt idx="2">
                  <c:v>707.59</c:v>
                </c:pt>
                <c:pt idx="3">
                  <c:v>713.5</c:v>
                </c:pt>
                <c:pt idx="4">
                  <c:v>722.73</c:v>
                </c:pt>
              </c:numCache>
            </c:numRef>
          </c:val>
          <c:extLst>
            <c:ext xmlns:c16="http://schemas.microsoft.com/office/drawing/2014/chart" uri="{C3380CC4-5D6E-409C-BE32-E72D297353CC}">
              <c16:uniqueId val="{00000000-6EEC-4D93-91AE-DEF448D97F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EEC-4D93-91AE-DEF448D97F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101.55</c:v>
                </c:pt>
                <c:pt idx="1">
                  <c:v>77.5</c:v>
                </c:pt>
                <c:pt idx="2">
                  <c:v>73.31</c:v>
                </c:pt>
                <c:pt idx="3">
                  <c:v>72.319999999999993</c:v>
                </c:pt>
                <c:pt idx="4">
                  <c:v>71.39</c:v>
                </c:pt>
              </c:numCache>
            </c:numRef>
          </c:val>
          <c:extLst>
            <c:ext xmlns:c16="http://schemas.microsoft.com/office/drawing/2014/chart" uri="{C3380CC4-5D6E-409C-BE32-E72D297353CC}">
              <c16:uniqueId val="{00000000-DCD9-471F-B063-3CFC1D16E8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CD9-471F-B063-3CFC1D16E8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172.89</c:v>
                </c:pt>
                <c:pt idx="1">
                  <c:v>209.92</c:v>
                </c:pt>
                <c:pt idx="2">
                  <c:v>222.01</c:v>
                </c:pt>
                <c:pt idx="3">
                  <c:v>225.68</c:v>
                </c:pt>
                <c:pt idx="4">
                  <c:v>228.86</c:v>
                </c:pt>
              </c:numCache>
            </c:numRef>
          </c:val>
          <c:extLst>
            <c:ext xmlns:c16="http://schemas.microsoft.com/office/drawing/2014/chart" uri="{C3380CC4-5D6E-409C-BE32-E72D297353CC}">
              <c16:uniqueId val="{00000000-1430-42B4-8897-83CB0D5059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430-42B4-8897-83CB0D5059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49.46</c:v>
                </c:pt>
                <c:pt idx="1">
                  <c:v>79.86</c:v>
                </c:pt>
                <c:pt idx="2">
                  <c:v>68.88</c:v>
                </c:pt>
                <c:pt idx="3">
                  <c:v>66.77</c:v>
                </c:pt>
                <c:pt idx="4">
                  <c:v>65.17</c:v>
                </c:pt>
              </c:numCache>
            </c:numRef>
          </c:val>
          <c:extLst>
            <c:ext xmlns:c16="http://schemas.microsoft.com/office/drawing/2014/chart" uri="{C3380CC4-5D6E-409C-BE32-E72D297353CC}">
              <c16:uniqueId val="{00000000-38AD-4BBC-A61F-5660B428CD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8AD-4BBC-A61F-5660B428CD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74.819999999999993</c:v>
                </c:pt>
                <c:pt idx="1">
                  <c:v>76.430000000000007</c:v>
                </c:pt>
                <c:pt idx="2">
                  <c:v>76.489999999999995</c:v>
                </c:pt>
                <c:pt idx="3">
                  <c:v>77.16</c:v>
                </c:pt>
                <c:pt idx="4">
                  <c:v>77.28</c:v>
                </c:pt>
              </c:numCache>
            </c:numRef>
          </c:val>
          <c:extLst>
            <c:ext xmlns:c16="http://schemas.microsoft.com/office/drawing/2014/chart" uri="{C3380CC4-5D6E-409C-BE32-E72D297353CC}">
              <c16:uniqueId val="{00000000-B54F-4AC5-A295-3EE5EA1FAA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54F-4AC5-A295-3EE5EA1FAA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1" zoomScaleNormal="100" workbookViewId="0">
      <selection activeCell="BU88" sqref="BU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山梨県　甲州市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52">
        <f>データ!$R$6</f>
        <v>29600</v>
      </c>
      <c r="AM8" s="52"/>
      <c r="AN8" s="52"/>
      <c r="AO8" s="52"/>
      <c r="AP8" s="52"/>
      <c r="AQ8" s="52"/>
      <c r="AR8" s="52"/>
      <c r="AS8" s="52"/>
      <c r="AT8" s="49">
        <f>データ!$S$6</f>
        <v>264.11</v>
      </c>
      <c r="AU8" s="50"/>
      <c r="AV8" s="50"/>
      <c r="AW8" s="50"/>
      <c r="AX8" s="50"/>
      <c r="AY8" s="50"/>
      <c r="AZ8" s="50"/>
      <c r="BA8" s="50"/>
      <c r="BB8" s="39">
        <f>データ!$T$6</f>
        <v>112.07</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56.37</v>
      </c>
      <c r="J10" s="50"/>
      <c r="K10" s="50"/>
      <c r="L10" s="50"/>
      <c r="M10" s="50"/>
      <c r="N10" s="50"/>
      <c r="O10" s="51"/>
      <c r="P10" s="39">
        <f>データ!$P$6</f>
        <v>96.96</v>
      </c>
      <c r="Q10" s="39"/>
      <c r="R10" s="39"/>
      <c r="S10" s="39"/>
      <c r="T10" s="39"/>
      <c r="U10" s="39"/>
      <c r="V10" s="39"/>
      <c r="W10" s="52">
        <f>データ!$Q$6</f>
        <v>3080</v>
      </c>
      <c r="X10" s="52"/>
      <c r="Y10" s="52"/>
      <c r="Z10" s="52"/>
      <c r="AA10" s="52"/>
      <c r="AB10" s="52"/>
      <c r="AC10" s="52"/>
      <c r="AD10" s="2"/>
      <c r="AE10" s="2"/>
      <c r="AF10" s="2"/>
      <c r="AG10" s="2"/>
      <c r="AH10" s="2"/>
      <c r="AI10" s="2"/>
      <c r="AJ10" s="2"/>
      <c r="AK10" s="2"/>
      <c r="AL10" s="52">
        <f>データ!$U$6</f>
        <v>28516</v>
      </c>
      <c r="AM10" s="52"/>
      <c r="AN10" s="52"/>
      <c r="AO10" s="52"/>
      <c r="AP10" s="52"/>
      <c r="AQ10" s="52"/>
      <c r="AR10" s="52"/>
      <c r="AS10" s="52"/>
      <c r="AT10" s="49">
        <f>データ!$V$6</f>
        <v>39.56</v>
      </c>
      <c r="AU10" s="50"/>
      <c r="AV10" s="50"/>
      <c r="AW10" s="50"/>
      <c r="AX10" s="50"/>
      <c r="AY10" s="50"/>
      <c r="AZ10" s="50"/>
      <c r="BA10" s="50"/>
      <c r="BB10" s="39">
        <f>データ!$W$6</f>
        <v>720.83</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109</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111</v>
      </c>
      <c r="BM66" s="90"/>
      <c r="BN66" s="90"/>
      <c r="BO66" s="90"/>
      <c r="BP66" s="90"/>
      <c r="BQ66" s="90"/>
      <c r="BR66" s="90"/>
      <c r="BS66" s="90"/>
      <c r="BT66" s="90"/>
      <c r="BU66" s="90"/>
      <c r="BV66" s="90"/>
      <c r="BW66" s="90"/>
      <c r="BX66" s="90"/>
      <c r="BY66" s="90"/>
      <c r="BZ66" s="9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1aPt6Kyx1yzHq+gzozkrAvXJdPrtjPSHI8Uwhr0bULz/bLHqWoUBXRo6BdkGQb8t6NdKEZBsmfRpcp6h0ccr6g==" saltValue="9NZrbh5yZpEag+9dluJj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192139</v>
      </c>
      <c r="D6" s="20">
        <f t="shared" si="3"/>
        <v>46</v>
      </c>
      <c r="E6" s="20">
        <f t="shared" si="3"/>
        <v>1</v>
      </c>
      <c r="F6" s="20">
        <f t="shared" si="3"/>
        <v>0</v>
      </c>
      <c r="G6" s="20">
        <f t="shared" si="3"/>
        <v>1</v>
      </c>
      <c r="H6" s="20" t="str">
        <f t="shared" si="3"/>
        <v>山梨県　甲州市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56.37</v>
      </c>
      <c r="P6" s="21">
        <f t="shared" si="3"/>
        <v>96.96</v>
      </c>
      <c r="Q6" s="21">
        <f t="shared" si="3"/>
        <v>3080</v>
      </c>
      <c r="R6" s="21">
        <f t="shared" si="3"/>
        <v>29600</v>
      </c>
      <c r="S6" s="21">
        <f t="shared" si="3"/>
        <v>264.11</v>
      </c>
      <c r="T6" s="21">
        <f t="shared" si="3"/>
        <v>112.07</v>
      </c>
      <c r="U6" s="21">
        <f t="shared" si="3"/>
        <v>28516</v>
      </c>
      <c r="V6" s="21">
        <f t="shared" si="3"/>
        <v>39.56</v>
      </c>
      <c r="W6" s="21">
        <f t="shared" si="3"/>
        <v>720.83</v>
      </c>
      <c r="X6" s="22">
        <f>IF(X7="",NA(),X7)</f>
        <v>105.88</v>
      </c>
      <c r="Y6" s="22">
        <f t="shared" ref="Y6:AG6" si="4">IF(Y7="",NA(),Y7)</f>
        <v>103.99</v>
      </c>
      <c r="Z6" s="22">
        <f t="shared" si="4"/>
        <v>105.98</v>
      </c>
      <c r="AA6" s="22">
        <f t="shared" si="4"/>
        <v>104.26</v>
      </c>
      <c r="AB6" s="22">
        <f t="shared" si="4"/>
        <v>109.49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35.07</v>
      </c>
      <c r="AK6" s="22">
        <f t="shared" si="5"/>
        <v>25.83</v>
      </c>
      <c r="AL6" s="22">
        <f t="shared" si="5"/>
        <v>18.899999999999999</v>
      </c>
      <c r="AM6" s="22">
        <f t="shared" si="5"/>
        <v>1.71</v>
      </c>
      <c r="AN6" s="22">
        <f t="shared" si="5"/>
        <v>3.59</v>
      </c>
      <c r="AO6" s="22">
        <f t="shared" si="5"/>
        <v>3.98</v>
      </c>
      <c r="AP6" s="22">
        <f t="shared" si="5"/>
        <v>6.02</v>
      </c>
      <c r="AQ6" s="22">
        <f t="shared" si="5"/>
        <v>7.78</v>
      </c>
      <c r="AR6" s="22">
        <f t="shared" si="5"/>
        <v>9.59</v>
      </c>
      <c r="AS6" s="21" t="str">
        <f>IF(AS7="","",IF(AS7="-","【-】","【"&amp;SUBSTITUTE(TEXT(AS7,"#,##0.00"),"-","△")&amp;"】"))</f>
        <v>【1.50】</v>
      </c>
      <c r="AT6" s="22">
        <f>IF(AT7="",NA(),AT7)</f>
        <v>826.16</v>
      </c>
      <c r="AU6" s="22">
        <f t="shared" ref="AU6:BC6" si="6">IF(AU7="",NA(),AU7)</f>
        <v>310.14999999999998</v>
      </c>
      <c r="AV6" s="22">
        <f t="shared" si="6"/>
        <v>265.91000000000003</v>
      </c>
      <c r="AW6" s="22">
        <f t="shared" si="6"/>
        <v>250.08</v>
      </c>
      <c r="AX6" s="22">
        <f t="shared" si="6"/>
        <v>180.34</v>
      </c>
      <c r="AY6" s="22">
        <f t="shared" si="6"/>
        <v>379.08</v>
      </c>
      <c r="AZ6" s="22">
        <f t="shared" si="6"/>
        <v>367.55</v>
      </c>
      <c r="BA6" s="22">
        <f t="shared" si="6"/>
        <v>378.56</v>
      </c>
      <c r="BB6" s="22">
        <f t="shared" si="6"/>
        <v>364.46</v>
      </c>
      <c r="BC6" s="22">
        <f t="shared" si="6"/>
        <v>338.89</v>
      </c>
      <c r="BD6" s="21" t="str">
        <f>IF(BD7="","",IF(BD7="-","【-】","【"&amp;SUBSTITUTE(TEXT(BD7,"#,##0.00"),"-","△")&amp;"】"))</f>
        <v>【243.36】</v>
      </c>
      <c r="BE6" s="22">
        <f>IF(BE7="",NA(),BE7)</f>
        <v>242.6</v>
      </c>
      <c r="BF6" s="22">
        <f t="shared" ref="BF6:BN6" si="7">IF(BF7="",NA(),BF7)</f>
        <v>706.61</v>
      </c>
      <c r="BG6" s="22">
        <f t="shared" si="7"/>
        <v>707.59</v>
      </c>
      <c r="BH6" s="22">
        <f t="shared" si="7"/>
        <v>713.5</v>
      </c>
      <c r="BI6" s="22">
        <f t="shared" si="7"/>
        <v>722.73</v>
      </c>
      <c r="BJ6" s="22">
        <f t="shared" si="7"/>
        <v>398.98</v>
      </c>
      <c r="BK6" s="22">
        <f t="shared" si="7"/>
        <v>418.68</v>
      </c>
      <c r="BL6" s="22">
        <f t="shared" si="7"/>
        <v>395.68</v>
      </c>
      <c r="BM6" s="22">
        <f t="shared" si="7"/>
        <v>403.72</v>
      </c>
      <c r="BN6" s="22">
        <f t="shared" si="7"/>
        <v>400.21</v>
      </c>
      <c r="BO6" s="21" t="str">
        <f>IF(BO7="","",IF(BO7="-","【-】","【"&amp;SUBSTITUTE(TEXT(BO7,"#,##0.00"),"-","△")&amp;"】"))</f>
        <v>【265.93】</v>
      </c>
      <c r="BP6" s="22">
        <f>IF(BP7="",NA(),BP7)</f>
        <v>101.55</v>
      </c>
      <c r="BQ6" s="22">
        <f t="shared" ref="BQ6:BY6" si="8">IF(BQ7="",NA(),BQ7)</f>
        <v>77.5</v>
      </c>
      <c r="BR6" s="22">
        <f t="shared" si="8"/>
        <v>73.31</v>
      </c>
      <c r="BS6" s="22">
        <f t="shared" si="8"/>
        <v>72.319999999999993</v>
      </c>
      <c r="BT6" s="22">
        <f t="shared" si="8"/>
        <v>71.39</v>
      </c>
      <c r="BU6" s="22">
        <f t="shared" si="8"/>
        <v>98.64</v>
      </c>
      <c r="BV6" s="22">
        <f t="shared" si="8"/>
        <v>94.78</v>
      </c>
      <c r="BW6" s="22">
        <f t="shared" si="8"/>
        <v>97.59</v>
      </c>
      <c r="BX6" s="22">
        <f t="shared" si="8"/>
        <v>92.17</v>
      </c>
      <c r="BY6" s="22">
        <f t="shared" si="8"/>
        <v>92.83</v>
      </c>
      <c r="BZ6" s="21" t="str">
        <f>IF(BZ7="","",IF(BZ7="-","【-】","【"&amp;SUBSTITUTE(TEXT(BZ7,"#,##0.00"),"-","△")&amp;"】"))</f>
        <v>【97.82】</v>
      </c>
      <c r="CA6" s="22">
        <f>IF(CA7="",NA(),CA7)</f>
        <v>172.89</v>
      </c>
      <c r="CB6" s="22">
        <f t="shared" ref="CB6:CJ6" si="9">IF(CB7="",NA(),CB7)</f>
        <v>209.92</v>
      </c>
      <c r="CC6" s="22">
        <f t="shared" si="9"/>
        <v>222.01</v>
      </c>
      <c r="CD6" s="22">
        <f t="shared" si="9"/>
        <v>225.68</v>
      </c>
      <c r="CE6" s="22">
        <f t="shared" si="9"/>
        <v>228.86</v>
      </c>
      <c r="CF6" s="22">
        <f t="shared" si="9"/>
        <v>178.92</v>
      </c>
      <c r="CG6" s="22">
        <f t="shared" si="9"/>
        <v>181.3</v>
      </c>
      <c r="CH6" s="22">
        <f t="shared" si="9"/>
        <v>181.71</v>
      </c>
      <c r="CI6" s="22">
        <f t="shared" si="9"/>
        <v>188.51</v>
      </c>
      <c r="CJ6" s="22">
        <f t="shared" si="9"/>
        <v>189.43</v>
      </c>
      <c r="CK6" s="21" t="str">
        <f>IF(CK7="","",IF(CK7="-","【-】","【"&amp;SUBSTITUTE(TEXT(CK7,"#,##0.00"),"-","△")&amp;"】"))</f>
        <v>【177.56】</v>
      </c>
      <c r="CL6" s="22">
        <f>IF(CL7="",NA(),CL7)</f>
        <v>49.46</v>
      </c>
      <c r="CM6" s="22">
        <f t="shared" ref="CM6:CU6" si="10">IF(CM7="",NA(),CM7)</f>
        <v>79.86</v>
      </c>
      <c r="CN6" s="22">
        <f t="shared" si="10"/>
        <v>68.88</v>
      </c>
      <c r="CO6" s="22">
        <f t="shared" si="10"/>
        <v>66.77</v>
      </c>
      <c r="CP6" s="22">
        <f t="shared" si="10"/>
        <v>65.17</v>
      </c>
      <c r="CQ6" s="22">
        <f t="shared" si="10"/>
        <v>55.14</v>
      </c>
      <c r="CR6" s="22">
        <f t="shared" si="10"/>
        <v>55.89</v>
      </c>
      <c r="CS6" s="22">
        <f t="shared" si="10"/>
        <v>55.72</v>
      </c>
      <c r="CT6" s="22">
        <f t="shared" si="10"/>
        <v>55.31</v>
      </c>
      <c r="CU6" s="22">
        <f t="shared" si="10"/>
        <v>55.14</v>
      </c>
      <c r="CV6" s="21" t="str">
        <f>IF(CV7="","",IF(CV7="-","【-】","【"&amp;SUBSTITUTE(TEXT(CV7,"#,##0.00"),"-","△")&amp;"】"))</f>
        <v>【59.81】</v>
      </c>
      <c r="CW6" s="22">
        <f>IF(CW7="",NA(),CW7)</f>
        <v>74.819999999999993</v>
      </c>
      <c r="CX6" s="22">
        <f t="shared" ref="CX6:DF6" si="11">IF(CX7="",NA(),CX7)</f>
        <v>76.430000000000007</v>
      </c>
      <c r="CY6" s="22">
        <f t="shared" si="11"/>
        <v>76.489999999999995</v>
      </c>
      <c r="CZ6" s="22">
        <f t="shared" si="11"/>
        <v>77.16</v>
      </c>
      <c r="DA6" s="22">
        <f t="shared" si="11"/>
        <v>77.28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47.12</v>
      </c>
      <c r="DI6" s="22">
        <f t="shared" ref="DI6:DQ6" si="12">IF(DI7="",NA(),DI7)</f>
        <v>29.86</v>
      </c>
      <c r="DJ6" s="22">
        <f t="shared" si="12"/>
        <v>31.75</v>
      </c>
      <c r="DK6" s="22">
        <f t="shared" si="12"/>
        <v>33.89</v>
      </c>
      <c r="DL6" s="22">
        <f t="shared" si="12"/>
        <v>36.29</v>
      </c>
      <c r="DM6" s="22">
        <f t="shared" si="12"/>
        <v>49.92</v>
      </c>
      <c r="DN6" s="22">
        <f t="shared" si="12"/>
        <v>50.63</v>
      </c>
      <c r="DO6" s="22">
        <f t="shared" si="12"/>
        <v>51.29</v>
      </c>
      <c r="DP6" s="22">
        <f t="shared" si="12"/>
        <v>52.2</v>
      </c>
      <c r="DQ6" s="22">
        <f t="shared" si="12"/>
        <v>52.7</v>
      </c>
      <c r="DR6" s="21" t="str">
        <f>IF(DR7="","",IF(DR7="-","【-】","【"&amp;SUBSTITUTE(TEXT(DR7,"#,##0.00"),"-","△")&amp;"】"))</f>
        <v>【52.02】</v>
      </c>
      <c r="DS6" s="22">
        <f>IF(DS7="",NA(),DS7)</f>
        <v>26.79</v>
      </c>
      <c r="DT6" s="22">
        <f t="shared" ref="DT6:EB6" si="13">IF(DT7="",NA(),DT7)</f>
        <v>12.56</v>
      </c>
      <c r="DU6" s="22">
        <f t="shared" si="13"/>
        <v>13.9</v>
      </c>
      <c r="DV6" s="22">
        <f t="shared" si="13"/>
        <v>14.36</v>
      </c>
      <c r="DW6" s="22">
        <f t="shared" si="13"/>
        <v>14.44</v>
      </c>
      <c r="DX6" s="22">
        <f t="shared" si="13"/>
        <v>16.88</v>
      </c>
      <c r="DY6" s="22">
        <f t="shared" si="13"/>
        <v>18.28</v>
      </c>
      <c r="DZ6" s="22">
        <f t="shared" si="13"/>
        <v>19.61</v>
      </c>
      <c r="EA6" s="22">
        <f t="shared" si="13"/>
        <v>20.73</v>
      </c>
      <c r="EB6" s="22">
        <f t="shared" si="13"/>
        <v>22.86</v>
      </c>
      <c r="EC6" s="21" t="str">
        <f>IF(EC7="","",IF(EC7="-","【-】","【"&amp;SUBSTITUTE(TEXT(EC7,"#,##0.00"),"-","△")&amp;"】"))</f>
        <v>【25.37】</v>
      </c>
      <c r="ED6" s="22">
        <f>IF(ED7="",NA(),ED7)</f>
        <v>1.1399999999999999</v>
      </c>
      <c r="EE6" s="22">
        <f t="shared" ref="EE6:EM6" si="14">IF(EE7="",NA(),EE7)</f>
        <v>0.64</v>
      </c>
      <c r="EF6" s="22">
        <f t="shared" si="14"/>
        <v>0.59</v>
      </c>
      <c r="EG6" s="22">
        <f t="shared" si="14"/>
        <v>0.68</v>
      </c>
      <c r="EH6" s="22">
        <f t="shared" si="14"/>
        <v>0.26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192139</v>
      </c>
      <c r="D7" s="24">
        <v>46</v>
      </c>
      <c r="E7" s="24">
        <v>1</v>
      </c>
      <c r="F7" s="24">
        <v>0</v>
      </c>
      <c r="G7" s="24">
        <v>1</v>
      </c>
      <c r="H7" s="24" t="s">
        <v>93</v>
      </c>
      <c r="I7" s="24" t="s">
        <v>94</v>
      </c>
      <c r="J7" s="24" t="s">
        <v>95</v>
      </c>
      <c r="K7" s="24" t="s">
        <v>96</v>
      </c>
      <c r="L7" s="24" t="s">
        <v>97</v>
      </c>
      <c r="M7" s="24" t="s">
        <v>98</v>
      </c>
      <c r="N7" s="25" t="s">
        <v>99</v>
      </c>
      <c r="O7" s="25">
        <v>56.37</v>
      </c>
      <c r="P7" s="25">
        <v>96.96</v>
      </c>
      <c r="Q7" s="25">
        <v>3080</v>
      </c>
      <c r="R7" s="25">
        <v>29600</v>
      </c>
      <c r="S7" s="25">
        <v>264.11</v>
      </c>
      <c r="T7" s="25">
        <v>112.07</v>
      </c>
      <c r="U7" s="25">
        <v>28516</v>
      </c>
      <c r="V7" s="25">
        <v>39.56</v>
      </c>
      <c r="W7" s="25">
        <v>720.83</v>
      </c>
      <c r="X7" s="25">
        <v>105.88</v>
      </c>
      <c r="Y7" s="25">
        <v>103.99</v>
      </c>
      <c r="Z7" s="25">
        <v>105.98</v>
      </c>
      <c r="AA7" s="25">
        <v>104.26</v>
      </c>
      <c r="AB7" s="25">
        <v>109.49</v>
      </c>
      <c r="AC7" s="25">
        <v>108.61</v>
      </c>
      <c r="AD7" s="25">
        <v>108.35</v>
      </c>
      <c r="AE7" s="25">
        <v>108.84</v>
      </c>
      <c r="AF7" s="25">
        <v>105.92</v>
      </c>
      <c r="AG7" s="25">
        <v>106.01</v>
      </c>
      <c r="AH7" s="25">
        <v>108.24</v>
      </c>
      <c r="AI7" s="25">
        <v>0</v>
      </c>
      <c r="AJ7" s="25">
        <v>35.07</v>
      </c>
      <c r="AK7" s="25">
        <v>25.83</v>
      </c>
      <c r="AL7" s="25">
        <v>18.899999999999999</v>
      </c>
      <c r="AM7" s="25">
        <v>1.71</v>
      </c>
      <c r="AN7" s="25">
        <v>3.59</v>
      </c>
      <c r="AO7" s="25">
        <v>3.98</v>
      </c>
      <c r="AP7" s="25">
        <v>6.02</v>
      </c>
      <c r="AQ7" s="25">
        <v>7.78</v>
      </c>
      <c r="AR7" s="25">
        <v>9.59</v>
      </c>
      <c r="AS7" s="25">
        <v>1.5</v>
      </c>
      <c r="AT7" s="25">
        <v>826.16</v>
      </c>
      <c r="AU7" s="25">
        <v>310.14999999999998</v>
      </c>
      <c r="AV7" s="25">
        <v>265.91000000000003</v>
      </c>
      <c r="AW7" s="25">
        <v>250.08</v>
      </c>
      <c r="AX7" s="25">
        <v>180.34</v>
      </c>
      <c r="AY7" s="25">
        <v>379.08</v>
      </c>
      <c r="AZ7" s="25">
        <v>367.55</v>
      </c>
      <c r="BA7" s="25">
        <v>378.56</v>
      </c>
      <c r="BB7" s="25">
        <v>364.46</v>
      </c>
      <c r="BC7" s="25">
        <v>338.89</v>
      </c>
      <c r="BD7" s="25">
        <v>243.36</v>
      </c>
      <c r="BE7" s="25">
        <v>242.6</v>
      </c>
      <c r="BF7" s="25">
        <v>706.61</v>
      </c>
      <c r="BG7" s="25">
        <v>707.59</v>
      </c>
      <c r="BH7" s="25">
        <v>713.5</v>
      </c>
      <c r="BI7" s="25">
        <v>722.73</v>
      </c>
      <c r="BJ7" s="25">
        <v>398.98</v>
      </c>
      <c r="BK7" s="25">
        <v>418.68</v>
      </c>
      <c r="BL7" s="25">
        <v>395.68</v>
      </c>
      <c r="BM7" s="25">
        <v>403.72</v>
      </c>
      <c r="BN7" s="25">
        <v>400.21</v>
      </c>
      <c r="BO7" s="25">
        <v>265.93</v>
      </c>
      <c r="BP7" s="25">
        <v>101.55</v>
      </c>
      <c r="BQ7" s="25">
        <v>77.5</v>
      </c>
      <c r="BR7" s="25">
        <v>73.31</v>
      </c>
      <c r="BS7" s="25">
        <v>72.319999999999993</v>
      </c>
      <c r="BT7" s="25">
        <v>71.39</v>
      </c>
      <c r="BU7" s="25">
        <v>98.64</v>
      </c>
      <c r="BV7" s="25">
        <v>94.78</v>
      </c>
      <c r="BW7" s="25">
        <v>97.59</v>
      </c>
      <c r="BX7" s="25">
        <v>92.17</v>
      </c>
      <c r="BY7" s="25">
        <v>92.83</v>
      </c>
      <c r="BZ7" s="25">
        <v>97.82</v>
      </c>
      <c r="CA7" s="25">
        <v>172.89</v>
      </c>
      <c r="CB7" s="25">
        <v>209.92</v>
      </c>
      <c r="CC7" s="25">
        <v>222.01</v>
      </c>
      <c r="CD7" s="25">
        <v>225.68</v>
      </c>
      <c r="CE7" s="25">
        <v>228.86</v>
      </c>
      <c r="CF7" s="25">
        <v>178.92</v>
      </c>
      <c r="CG7" s="25">
        <v>181.3</v>
      </c>
      <c r="CH7" s="25">
        <v>181.71</v>
      </c>
      <c r="CI7" s="25">
        <v>188.51</v>
      </c>
      <c r="CJ7" s="25">
        <v>189.43</v>
      </c>
      <c r="CK7" s="25">
        <v>177.56</v>
      </c>
      <c r="CL7" s="25">
        <v>49.46</v>
      </c>
      <c r="CM7" s="25">
        <v>79.86</v>
      </c>
      <c r="CN7" s="25">
        <v>68.88</v>
      </c>
      <c r="CO7" s="25">
        <v>66.77</v>
      </c>
      <c r="CP7" s="25">
        <v>65.17</v>
      </c>
      <c r="CQ7" s="25">
        <v>55.14</v>
      </c>
      <c r="CR7" s="25">
        <v>55.89</v>
      </c>
      <c r="CS7" s="25">
        <v>55.72</v>
      </c>
      <c r="CT7" s="25">
        <v>55.31</v>
      </c>
      <c r="CU7" s="25">
        <v>55.14</v>
      </c>
      <c r="CV7" s="25">
        <v>59.81</v>
      </c>
      <c r="CW7" s="25">
        <v>74.819999999999993</v>
      </c>
      <c r="CX7" s="25">
        <v>76.430000000000007</v>
      </c>
      <c r="CY7" s="25">
        <v>76.489999999999995</v>
      </c>
      <c r="CZ7" s="25">
        <v>77.16</v>
      </c>
      <c r="DA7" s="25">
        <v>77.28</v>
      </c>
      <c r="DB7" s="25">
        <v>81.39</v>
      </c>
      <c r="DC7" s="25">
        <v>81.27</v>
      </c>
      <c r="DD7" s="25">
        <v>81.260000000000005</v>
      </c>
      <c r="DE7" s="25">
        <v>80.36</v>
      </c>
      <c r="DF7" s="25">
        <v>80.13</v>
      </c>
      <c r="DG7" s="25">
        <v>89.42</v>
      </c>
      <c r="DH7" s="25">
        <v>47.12</v>
      </c>
      <c r="DI7" s="25">
        <v>29.86</v>
      </c>
      <c r="DJ7" s="25">
        <v>31.75</v>
      </c>
      <c r="DK7" s="25">
        <v>33.89</v>
      </c>
      <c r="DL7" s="25">
        <v>36.29</v>
      </c>
      <c r="DM7" s="25">
        <v>49.92</v>
      </c>
      <c r="DN7" s="25">
        <v>50.63</v>
      </c>
      <c r="DO7" s="25">
        <v>51.29</v>
      </c>
      <c r="DP7" s="25">
        <v>52.2</v>
      </c>
      <c r="DQ7" s="25">
        <v>52.7</v>
      </c>
      <c r="DR7" s="25">
        <v>52.02</v>
      </c>
      <c r="DS7" s="25">
        <v>26.79</v>
      </c>
      <c r="DT7" s="25">
        <v>12.56</v>
      </c>
      <c r="DU7" s="25">
        <v>13.9</v>
      </c>
      <c r="DV7" s="25">
        <v>14.36</v>
      </c>
      <c r="DW7" s="25">
        <v>14.44</v>
      </c>
      <c r="DX7" s="25">
        <v>16.88</v>
      </c>
      <c r="DY7" s="25">
        <v>18.28</v>
      </c>
      <c r="DZ7" s="25">
        <v>19.61</v>
      </c>
      <c r="EA7" s="25">
        <v>20.73</v>
      </c>
      <c r="EB7" s="25">
        <v>22.86</v>
      </c>
      <c r="EC7" s="25">
        <v>25.37</v>
      </c>
      <c r="ED7" s="25">
        <v>1.1399999999999999</v>
      </c>
      <c r="EE7" s="25">
        <v>0.64</v>
      </c>
      <c r="EF7" s="25">
        <v>0.59</v>
      </c>
      <c r="EG7" s="25">
        <v>0.68</v>
      </c>
      <c r="EH7" s="25">
        <v>0.26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深澤晴樹</cp:lastModifiedBy>
  <dcterms:created xsi:type="dcterms:W3CDTF">2025-01-24T06:48:48Z</dcterms:created>
  <dcterms:modified xsi:type="dcterms:W3CDTF">2025-01-29T00:17:50Z</dcterms:modified>
  <cp:category/>
</cp:coreProperties>
</file>