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1上野原市\"/>
    </mc:Choice>
  </mc:AlternateContent>
  <xr:revisionPtr revIDLastSave="0" documentId="13_ncr:1_{C2F9BB5E-3304-43C0-8E3C-2C9885E59E89}" xr6:coauthVersionLast="47" xr6:coauthVersionMax="47" xr10:uidLastSave="{00000000-0000-0000-0000-000000000000}"/>
  <workbookProtection workbookAlgorithmName="SHA-512" workbookHashValue="u7ic/xfkhzn2vdyE7sfrABeHdcRjNpSFIHYz3MbdPioRCyQDvEdv3tmxyrfh/iRHyN/31CLYYQ4H3sJT1lPR4w==" workbookSaltValue="t/HyIdDhaR0Ui3X1xdc/k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P6" i="5"/>
  <c r="P10" i="4" s="1"/>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AT8" i="4"/>
  <c r="W8" i="4"/>
  <c r="P8" i="4"/>
  <c r="I8" i="4"/>
  <c r="B8" i="4"/>
  <c r="B6" i="4"/>
</calcChain>
</file>

<file path=xl/sharedStrings.xml><?xml version="1.0" encoding="utf-8"?>
<sst xmlns="http://schemas.openxmlformats.org/spreadsheetml/2006/main" count="241" uniqueCount="116">
  <si>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</si>
  <si>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</si>
  <si>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</si>
  <si>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</si>
  <si>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</si>
  <si>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</si>
  <si>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</si>
  <si>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</si>
  <si>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</si>
  <si>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</si>
  <si>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</si>
  <si>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</si>
  <si>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</si>
  <si>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</si>
  <si>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</si>
  <si>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</si>
  <si>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</si>
  <si>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</si>
  <si>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</si>
  <si>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</si>
  <si>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</si>
  <si>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</si>
  <si>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</si>
  <si>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</si>
  <si>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</si>
  <si>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</si>
  <si>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</si>
  <si>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</si>
  <si>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</si>
  <si>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</si>
  <si>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</si>
  <si>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</si>
  <si>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</si>
  <si>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</si>
  <si>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</si>
  <si>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</si>
  <si>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</si>
  <si>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</si>
  <si>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</si>
  <si>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</si>
  <si>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</si>
  <si>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</si>
  <si>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</si>
  <si>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</si>
  <si>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</si>
  <si>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</si>
  <si>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</si>
  <si>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</si>
  <si>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</si>
  <si>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</si>
  <si>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</si>
  <si>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</si>
  <si>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</si>
  <si>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</si>
  <si>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</si>
  <si>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</si>
  <si>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</si>
  <si>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</si>
  <si>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</si>
  <si>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</si>
  <si>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</si>
  <si>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</si>
  <si>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</si>
  <si>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</si>
  <si>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</si>
  <si>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</si>
  <si>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</si>
  <si>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</si>
  <si>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</si>
  <si>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</si>
  <si>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</si>
  <si>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</si>
  <si>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</si>
  <si>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</si>
  <si>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</si>
  <si>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</si>
  <si>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</si>
  <si>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</si>
  <si>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</si>
  <si>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</si>
  <si>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</si>
  <si>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</si>
  <si>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</si>
  <si>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</si>
  <si>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</si>
  <si>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</si>
  <si>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</si>
  <si>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</si>
  <si>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</si>
  <si>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</si>
  <si>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</si>
  <si>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</si>
  <si>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</si>
  <si>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</si>
  <si>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</si>
  <si>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</si>
  <si>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</si>
  <si>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</si>
  <si>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</si>
  <si>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</si>
  <si>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</si>
  <si>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</si>
  <si>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</si>
  <si>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</si>
  <si>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</si>
  <si>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</si>
  <si>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</si>
  <si>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</si>
  <si>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</si>
  <si>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</si>
  <si>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</si>
  <si>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 xml:space="preserve">市の公共下水道については、平成８年度より工事に着手し、平成１６年度に供用が開始された。これまで、大きな改修が無かったため、０となっている。
</t>
  </si>
  <si>
    <t>"R"dd</t>
  </si>
  <si>
    <t>←書式設定</t>
    <rPh sb="1" eb="3">
      <t>ショシキ</t>
    </rPh>
    <rPh sb="3" eb="5">
      <t>セッテイ</t>
    </rPh>
    <phoneticPr fontId="1"/>
  </si>
  <si>
    <t xml:space="preserve"> 当市では、維持管理費を使用料収入で賄えておらず、一般会計からの繰入金に頼っている現状である。
　令和6年度からは、公営企業会計への移行に伴い、事業の経営及び財政状況がより明らかになっていくため、その結果に基づき、経営改善のための計画を立てていきたい。
　また、今後の下水道施設の維持管理費が過大になることを防ぐために、今年度実施しているアクションプランの見直しやストックマネジメント計画の策定等により、下水道施設への新築・更新が適切か否かを見極めていく必要がある。</t>
    <rPh sb="1" eb="3">
      <t>トウシ</t>
    </rPh>
    <rPh sb="6" eb="8">
      <t>イジ</t>
    </rPh>
    <rPh sb="8" eb="11">
      <t>カンリヒ</t>
    </rPh>
    <rPh sb="12" eb="15">
      <t>シヨウリョウ</t>
    </rPh>
    <rPh sb="15" eb="17">
      <t>シュウニュウ</t>
    </rPh>
    <rPh sb="18" eb="19">
      <t>マカナ</t>
    </rPh>
    <rPh sb="25" eb="27">
      <t>イッパン</t>
    </rPh>
    <rPh sb="27" eb="29">
      <t>カイケイ</t>
    </rPh>
    <rPh sb="32" eb="35">
      <t>クリイレキン</t>
    </rPh>
    <rPh sb="36" eb="37">
      <t>タヨ</t>
    </rPh>
    <rPh sb="41" eb="43">
      <t>ゲンジョウ</t>
    </rPh>
    <rPh sb="49" eb="51">
      <t>レイワ</t>
    </rPh>
    <rPh sb="52" eb="54">
      <t>ネンド</t>
    </rPh>
    <rPh sb="58" eb="60">
      <t>コウエイ</t>
    </rPh>
    <rPh sb="60" eb="62">
      <t>キギョウ</t>
    </rPh>
    <rPh sb="62" eb="64">
      <t>カイケイ</t>
    </rPh>
    <rPh sb="66" eb="68">
      <t>イコウ</t>
    </rPh>
    <rPh sb="69" eb="70">
      <t>トモナ</t>
    </rPh>
    <rPh sb="72" eb="74">
      <t>ジギョウ</t>
    </rPh>
    <rPh sb="75" eb="77">
      <t>ケイエイ</t>
    </rPh>
    <rPh sb="77" eb="78">
      <t>オヨ</t>
    </rPh>
    <rPh sb="79" eb="81">
      <t>ザイセイ</t>
    </rPh>
    <rPh sb="81" eb="83">
      <t>ジョウキョウ</t>
    </rPh>
    <rPh sb="86" eb="87">
      <t>アキ</t>
    </rPh>
    <rPh sb="100" eb="102">
      <t>ケッカ</t>
    </rPh>
    <rPh sb="103" eb="104">
      <t>モト</t>
    </rPh>
    <rPh sb="107" eb="109">
      <t>ケイエイ</t>
    </rPh>
    <rPh sb="109" eb="111">
      <t>カイゼン</t>
    </rPh>
    <rPh sb="115" eb="117">
      <t>ケイカク</t>
    </rPh>
    <rPh sb="118" eb="119">
      <t>タ</t>
    </rPh>
    <rPh sb="131" eb="133">
      <t>コンゴ</t>
    </rPh>
    <rPh sb="134" eb="137">
      <t>ゲスイドウ</t>
    </rPh>
    <rPh sb="137" eb="139">
      <t>シセツ</t>
    </rPh>
    <rPh sb="140" eb="142">
      <t>イジ</t>
    </rPh>
    <rPh sb="142" eb="145">
      <t>カンリヒ</t>
    </rPh>
    <rPh sb="146" eb="148">
      <t>カダイ</t>
    </rPh>
    <rPh sb="154" eb="155">
      <t>フセ</t>
    </rPh>
    <rPh sb="160" eb="163">
      <t>コンネンド</t>
    </rPh>
    <rPh sb="163" eb="165">
      <t>ジッシ</t>
    </rPh>
    <rPh sb="178" eb="180">
      <t>ミナオ</t>
    </rPh>
    <rPh sb="192" eb="194">
      <t>ケイカク</t>
    </rPh>
    <rPh sb="195" eb="197">
      <t>サクテイ</t>
    </rPh>
    <rPh sb="197" eb="198">
      <t>トウ</t>
    </rPh>
    <rPh sb="202" eb="205">
      <t>ゲスイドウ</t>
    </rPh>
    <rPh sb="205" eb="207">
      <t>シセツ</t>
    </rPh>
    <rPh sb="209" eb="211">
      <t>シンチク</t>
    </rPh>
    <rPh sb="212" eb="214">
      <t>コウシン</t>
    </rPh>
    <rPh sb="215" eb="217">
      <t>テキセツ</t>
    </rPh>
    <rPh sb="218" eb="219">
      <t>イナ</t>
    </rPh>
    <rPh sb="221" eb="223">
      <t>ミキワ</t>
    </rPh>
    <rPh sb="227" eb="229">
      <t>ヒツヨウ</t>
    </rPh>
    <phoneticPr fontId="1"/>
  </si>
  <si>
    <t>①収益的収支比率
収益的収支比率が100％を割り込んでおり、収支が赤字である。地方債償還金がここ数年高い割合となっているが、今後、減少傾向となる事から改善が見込まれる。今年度数値が昨年度より改善した要因は、特別会計の打切決算のため、未払額分が発生しているためである。
②及び③
該当無し
④企業債残高対事業規模比率
当該値が0となっているが、これは起債償還を繰入金（基準内）で賄っているためである。近年、事業費の圧縮により、企業債の発行額より返済額が上回っている。
⑤経費回収率
類似団体よりは9.23%低い数値となっており、前年度に比べ3.85％低い数値となっている。前年度より低い数値となっている主な要因としては、特別会計の打切決算のため下水道使用料の未収分が計上されていないことが主な要因である。
⑥汚水処理原価
類似団体よりも72.35円ほど高い数値となっており、前年度と比べ3.42円ほど高くなっている。これらの要因については、支出が昨年度と同等であるのに、年間有収水量が昨年度と比べ下がっているためである。
⑦施設利用率
市は、県が管理する汚水処理場を利用しているため、施設は有していない。
⑧水洗化率
類似団体より、4.54％高く、前年度より0.63%減少している。未接続世帯に対し普及促進を実施し、接続率の向上を図りたい。</t>
    <rPh sb="84" eb="87">
      <t>コンネンド</t>
    </rPh>
    <rPh sb="87" eb="89">
      <t>スウチ</t>
    </rPh>
    <rPh sb="90" eb="93">
      <t>サクネンド</t>
    </rPh>
    <rPh sb="95" eb="97">
      <t>カイゼン</t>
    </rPh>
    <rPh sb="99" eb="101">
      <t>ヨウイン</t>
    </rPh>
    <rPh sb="103" eb="105">
      <t>トクベツ</t>
    </rPh>
    <rPh sb="105" eb="107">
      <t>カイケイ</t>
    </rPh>
    <rPh sb="108" eb="110">
      <t>ウチキ</t>
    </rPh>
    <rPh sb="110" eb="112">
      <t>ケッサン</t>
    </rPh>
    <rPh sb="116" eb="118">
      <t>ミバラ</t>
    </rPh>
    <rPh sb="118" eb="119">
      <t>ガク</t>
    </rPh>
    <rPh sb="119" eb="120">
      <t>ブン</t>
    </rPh>
    <rPh sb="121" eb="123">
      <t>ハッセイ</t>
    </rPh>
    <rPh sb="419" eb="421">
      <t>シシュツ</t>
    </rPh>
    <rPh sb="422" eb="425">
      <t>サクネンド</t>
    </rPh>
    <rPh sb="426" eb="428">
      <t>ドウトウ</t>
    </rPh>
    <rPh sb="434" eb="436">
      <t>ネンカン</t>
    </rPh>
    <rPh sb="436" eb="437">
      <t>ユウ</t>
    </rPh>
    <rPh sb="437" eb="438">
      <t>オサ</t>
    </rPh>
    <rPh sb="438" eb="440">
      <t>スイリョウ</t>
    </rPh>
    <rPh sb="441" eb="447">
      <t>サクネンド</t>
    </rPh>
    <rPh sb="447" eb="448">
      <t>サ</t>
    </rPh>
    <rPh sb="533" eb="535">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</si>
</sst>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29-4E46-897C-003816B883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FA29-4E46-897C-003816B883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95.18</c:v>
                </c:pt>
                <c:pt idx="1">
                  <c:v>95.04</c:v>
                </c:pt>
                <c:pt idx="2">
                  <c:v>94.4</c:v>
                </c:pt>
                <c:pt idx="3">
                  <c:v>94.91</c:v>
                </c:pt>
                <c:pt idx="4">
                  <c:v>97.4</c:v>
                </c:pt>
              </c:numCache>
            </c:numRef>
          </c:val>
          <c:extLst>
            <c:ext xmlns:c16="http://schemas.microsoft.com/office/drawing/2014/chart" uri="{C3380CC4-5D6E-409C-BE32-E72D297353CC}">
              <c16:uniqueId val="{00000000-867D-494F-920F-4E56129587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7D-494F-920F-4E56129587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A-4DB6-A6E4-5375E1DBD5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A-4DB6-A6E4-5375E1DBD5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1-4A4E-9C69-0FD9855D5F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1-4A4E-9C69-0FD9855D5F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A-488A-ACA7-E613B4FC49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A-488A-ACA7-E613B4FC49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AE-412A-81F0-BCB78A0FBF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AE-412A-81F0-BCB78A0FBF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43-4B18-ADF7-85C48FBC75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3E43-4B18-ADF7-85C48FBC75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82.95</c:v>
                </c:pt>
                <c:pt idx="1">
                  <c:v>81.08</c:v>
                </c:pt>
                <c:pt idx="2">
                  <c:v>83.53</c:v>
                </c:pt>
                <c:pt idx="3">
                  <c:v>79.099999999999994</c:v>
                </c:pt>
                <c:pt idx="4">
                  <c:v>75.25</c:v>
                </c:pt>
              </c:numCache>
            </c:numRef>
          </c:val>
          <c:extLst>
            <c:ext xmlns:c16="http://schemas.microsoft.com/office/drawing/2014/chart" uri="{C3380CC4-5D6E-409C-BE32-E72D297353CC}">
              <c16:uniqueId val="{00000000-B25A-42FD-95D9-7EF9495711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B25A-42FD-95D9-7EF9495711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238.49</c:v>
                </c:pt>
                <c:pt idx="1">
                  <c:v>244.52</c:v>
                </c:pt>
                <c:pt idx="2">
                  <c:v>241.3</c:v>
                </c:pt>
                <c:pt idx="3">
                  <c:v>256.04000000000002</c:v>
                </c:pt>
                <c:pt idx="4">
                  <c:v>259.45999999999998</c:v>
                </c:pt>
              </c:numCache>
            </c:numRef>
          </c:val>
          <c:extLst>
            <c:ext xmlns:c16="http://schemas.microsoft.com/office/drawing/2014/chart" uri="{C3380CC4-5D6E-409C-BE32-E72D297353CC}">
              <c16:uniqueId val="{00000000-E68A-4462-B91B-CE0ACC6E9E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E68A-4462-B91B-CE0ACC6E9E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BC-41C7-8954-BF485E5931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B7BC-41C7-8954-BF485E5931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84.98</c:v>
                </c:pt>
                <c:pt idx="1">
                  <c:v>83.73</c:v>
                </c:pt>
                <c:pt idx="2">
                  <c:v>84.36</c:v>
                </c:pt>
                <c:pt idx="3">
                  <c:v>84.87</c:v>
                </c:pt>
                <c:pt idx="4">
                  <c:v>84.24</c:v>
                </c:pt>
              </c:numCache>
            </c:numRef>
          </c:val>
          <c:extLst>
            <c:ext xmlns:c16="http://schemas.microsoft.com/office/drawing/2014/chart" uri="{C3380CC4-5D6E-409C-BE32-E72D297353CC}">
              <c16:uniqueId val="{00000000-48E2-4C19-B97A-92F9C46BE2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48E2-4C19-B97A-92F9C46BE2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2" zoomScaleNormal="92"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山梨県　上野原市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6</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21637</v>
      </c>
      <c r="AM8" s="35"/>
      <c r="AN8" s="35"/>
      <c r="AO8" s="35"/>
      <c r="AP8" s="35"/>
      <c r="AQ8" s="35"/>
      <c r="AR8" s="35"/>
      <c r="AS8" s="35"/>
      <c r="AT8" s="36">
        <f>データ!T6</f>
        <v>201.92</v>
      </c>
      <c r="AU8" s="36"/>
      <c r="AV8" s="36"/>
      <c r="AW8" s="36"/>
      <c r="AX8" s="36"/>
      <c r="AY8" s="36"/>
      <c r="AZ8" s="36"/>
      <c r="BA8" s="36"/>
      <c r="BB8" s="36">
        <f>データ!U6</f>
        <v>107.16</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2">
      <c r="A9" s="2"/>
      <c r="B9" s="29" t="s">
        <v>22</v>
      </c>
      <c r="C9" s="29"/>
      <c r="D9" s="29"/>
      <c r="E9" s="29"/>
      <c r="F9" s="29"/>
      <c r="G9" s="29"/>
      <c r="H9" s="29"/>
      <c r="I9" s="29" t="s">
        <v>24</v>
      </c>
      <c r="J9" s="29"/>
      <c r="K9" s="29"/>
      <c r="L9" s="29"/>
      <c r="M9" s="29"/>
      <c r="N9" s="29"/>
      <c r="O9" s="29"/>
      <c r="P9" s="29" t="s">
        <v>26</v>
      </c>
      <c r="Q9" s="29"/>
      <c r="R9" s="29"/>
      <c r="S9" s="29"/>
      <c r="T9" s="29"/>
      <c r="U9" s="29"/>
      <c r="V9" s="29"/>
      <c r="W9" s="29" t="s">
        <v>29</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3</v>
      </c>
      <c r="BC9" s="29"/>
      <c r="BD9" s="29"/>
      <c r="BE9" s="29"/>
      <c r="BF9" s="29"/>
      <c r="BG9" s="29"/>
      <c r="BH9" s="29"/>
      <c r="BI9" s="29"/>
      <c r="BJ9" s="3"/>
      <c r="BK9" s="3"/>
      <c r="BL9" s="41" t="s">
        <v>33</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50.27</v>
      </c>
      <c r="Q10" s="36"/>
      <c r="R10" s="36"/>
      <c r="S10" s="36"/>
      <c r="T10" s="36"/>
      <c r="U10" s="36"/>
      <c r="V10" s="36"/>
      <c r="W10" s="36">
        <f>データ!Q6</f>
        <v>98.48</v>
      </c>
      <c r="X10" s="36"/>
      <c r="Y10" s="36"/>
      <c r="Z10" s="36"/>
      <c r="AA10" s="36"/>
      <c r="AB10" s="36"/>
      <c r="AC10" s="36"/>
      <c r="AD10" s="35">
        <f>データ!R6</f>
        <v>2860</v>
      </c>
      <c r="AE10" s="35"/>
      <c r="AF10" s="35"/>
      <c r="AG10" s="35"/>
      <c r="AH10" s="35"/>
      <c r="AI10" s="35"/>
      <c r="AJ10" s="35"/>
      <c r="AK10" s="2"/>
      <c r="AL10" s="35">
        <f>データ!V6</f>
        <v>10792</v>
      </c>
      <c r="AM10" s="35"/>
      <c r="AN10" s="35"/>
      <c r="AO10" s="35"/>
      <c r="AP10" s="35"/>
      <c r="AQ10" s="35"/>
      <c r="AR10" s="35"/>
      <c r="AS10" s="35"/>
      <c r="AT10" s="36">
        <f>データ!W6</f>
        <v>3.02</v>
      </c>
      <c r="AU10" s="36"/>
      <c r="AV10" s="36"/>
      <c r="AW10" s="36"/>
      <c r="AX10" s="36"/>
      <c r="AY10" s="36"/>
      <c r="AZ10" s="36"/>
      <c r="BA10" s="36"/>
      <c r="BB10" s="36">
        <f>データ!X6</f>
        <v>3573.51</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6" t="s">
        <v>44</v>
      </c>
      <c r="C85" s="6"/>
      <c r="D85" s="6"/>
      <c r="E85" s="6" t="s">
        <v>45</v>
      </c>
      <c r="F85" s="6" t="s">
        <v>47</v>
      </c>
      <c r="G85" s="6" t="s">
        <v>48</v>
      </c>
      <c r="H85" s="6" t="s">
        <v>42</v>
      </c>
      <c r="I85" s="6" t="s">
        <v>14</v>
      </c>
      <c r="J85" s="6" t="s">
        <v>49</v>
      </c>
      <c r="K85" s="6" t="s">
        <v>50</v>
      </c>
      <c r="L85" s="6" t="s">
        <v>1</v>
      </c>
      <c r="M85" s="6" t="s">
        <v>35</v>
      </c>
      <c r="N85" s="6" t="s">
        <v>51</v>
      </c>
      <c r="O85" s="6" t="s">
        <v>52</v>
      </c>
    </row>
    <row r="86" spans="1:78" hidden="1" x14ac:dyDescent="0.2">
      <c r="B86" s="6"/>
      <c r="C86" s="6"/>
      <c r="D86" s="6"/>
      <c r="E86" s="6" t="str">
        <f>データ!AI6</f>
        <v/>
      </c>
      <c r="F86" s="6" t="s">
        <v>39</v>
      </c>
      <c r="G86" s="6" t="s">
        <v>39</v>
      </c>
      <c r="H86" s="6" t="str">
        <f>データ!BP6</f>
        <v>【630.82】</v>
      </c>
      <c r="I86" s="6" t="str">
        <f>データ!CA6</f>
        <v>【97.81】</v>
      </c>
      <c r="J86" s="6" t="str">
        <f>データ!CL6</f>
        <v>【138.75】</v>
      </c>
      <c r="K86" s="6" t="str">
        <f>データ!CW6</f>
        <v>【58.94】</v>
      </c>
      <c r="L86" s="6" t="str">
        <f>データ!DH6</f>
        <v>【95.91】</v>
      </c>
      <c r="M86" s="6" t="s">
        <v>39</v>
      </c>
      <c r="N86" s="6" t="s">
        <v>39</v>
      </c>
      <c r="O86" s="6" t="str">
        <f>データ!EO6</f>
        <v>【0.22】</v>
      </c>
    </row>
  </sheetData>
  <sheetProtection algorithmName="SHA-512" hashValue="041k0xmTDxmt7+VX1NE4I7q58SzMIw+zw9QBkZZfbiHB2RGZBy5Jt29Q25+KwTu9FLfPZmVP236rF9/GqMucYA==" saltValue="NefT2NBJg86QcykKaRn03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0</v>
      </c>
      <c r="C3" s="16" t="s">
        <v>58</v>
      </c>
      <c r="D3" s="16" t="s">
        <v>59</v>
      </c>
      <c r="E3" s="16" t="s">
        <v>8</v>
      </c>
      <c r="F3" s="16" t="s">
        <v>7</v>
      </c>
      <c r="G3" s="16" t="s">
        <v>25</v>
      </c>
      <c r="H3" s="73" t="s">
        <v>55</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27</v>
      </c>
      <c r="Z4" s="72"/>
      <c r="AA4" s="72"/>
      <c r="AB4" s="72"/>
      <c r="AC4" s="72"/>
      <c r="AD4" s="72"/>
      <c r="AE4" s="72"/>
      <c r="AF4" s="72"/>
      <c r="AG4" s="72"/>
      <c r="AH4" s="72"/>
      <c r="AI4" s="72"/>
      <c r="AJ4" s="72" t="s">
        <v>46</v>
      </c>
      <c r="AK4" s="72"/>
      <c r="AL4" s="72"/>
      <c r="AM4" s="72"/>
      <c r="AN4" s="72"/>
      <c r="AO4" s="72"/>
      <c r="AP4" s="72"/>
      <c r="AQ4" s="72"/>
      <c r="AR4" s="72"/>
      <c r="AS4" s="72"/>
      <c r="AT4" s="72"/>
      <c r="AU4" s="72" t="s">
        <v>30</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8"/>
      <c r="C5" s="18"/>
      <c r="D5" s="18"/>
      <c r="E5" s="18"/>
      <c r="F5" s="18"/>
      <c r="G5" s="18"/>
      <c r="H5" s="22" t="s">
        <v>57</v>
      </c>
      <c r="I5" s="22" t="s">
        <v>70</v>
      </c>
      <c r="J5" s="22" t="s">
        <v>71</v>
      </c>
      <c r="K5" s="22" t="s">
        <v>72</v>
      </c>
      <c r="L5" s="22" t="s">
        <v>73</v>
      </c>
      <c r="M5" s="22" t="s">
        <v>6</v>
      </c>
      <c r="N5" s="22" t="s">
        <v>74</v>
      </c>
      <c r="O5" s="22" t="s">
        <v>75</v>
      </c>
      <c r="P5" s="22" t="s">
        <v>76</v>
      </c>
      <c r="Q5" s="22" t="s">
        <v>77</v>
      </c>
      <c r="R5" s="22" t="s">
        <v>78</v>
      </c>
      <c r="S5" s="22" t="s">
        <v>79</v>
      </c>
      <c r="T5" s="22" t="s">
        <v>81</v>
      </c>
      <c r="U5" s="22" t="s">
        <v>64</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44</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5" s="13" customFormat="1" x14ac:dyDescent="0.2">
      <c r="A6" s="14" t="s">
        <v>96</v>
      </c>
      <c r="B6" s="19">
        <f t="shared" ref="B6:X6" si="1">B7</f>
        <v>2023</v>
      </c>
      <c r="C6" s="19">
        <f t="shared" si="1"/>
        <v>192121</v>
      </c>
      <c r="D6" s="19">
        <f t="shared" si="1"/>
        <v>47</v>
      </c>
      <c r="E6" s="19">
        <f t="shared" si="1"/>
        <v>17</v>
      </c>
      <c r="F6" s="19">
        <f t="shared" si="1"/>
        <v>1</v>
      </c>
      <c r="G6" s="19">
        <f t="shared" si="1"/>
        <v>0</v>
      </c>
      <c r="H6" s="19" t="str">
        <f t="shared" si="1"/>
        <v>山梨県　上野原市</v>
      </c>
      <c r="I6" s="19" t="str">
        <f t="shared" si="1"/>
        <v>法非適用</v>
      </c>
      <c r="J6" s="19" t="str">
        <f t="shared" si="1"/>
        <v>下水道事業</v>
      </c>
      <c r="K6" s="19" t="str">
        <f t="shared" si="1"/>
        <v>公共下水道</v>
      </c>
      <c r="L6" s="19" t="str">
        <f t="shared" si="1"/>
        <v>Cc2</v>
      </c>
      <c r="M6" s="19" t="str">
        <f t="shared" si="1"/>
        <v>非設置</v>
      </c>
      <c r="N6" s="23" t="str">
        <f t="shared" si="1"/>
        <v>-</v>
      </c>
      <c r="O6" s="23" t="str">
        <f t="shared" si="1"/>
        <v>該当数値なし</v>
      </c>
      <c r="P6" s="23">
        <f t="shared" si="1"/>
        <v>50.27</v>
      </c>
      <c r="Q6" s="23">
        <f t="shared" si="1"/>
        <v>98.48</v>
      </c>
      <c r="R6" s="23">
        <f t="shared" si="1"/>
        <v>2860</v>
      </c>
      <c r="S6" s="23">
        <f t="shared" si="1"/>
        <v>21637</v>
      </c>
      <c r="T6" s="23">
        <f t="shared" si="1"/>
        <v>201.92</v>
      </c>
      <c r="U6" s="23">
        <f t="shared" si="1"/>
        <v>107.16</v>
      </c>
      <c r="V6" s="23">
        <f t="shared" si="1"/>
        <v>10792</v>
      </c>
      <c r="W6" s="23">
        <f t="shared" si="1"/>
        <v>3.02</v>
      </c>
      <c r="X6" s="23">
        <f t="shared" si="1"/>
        <v>3573.51</v>
      </c>
      <c r="Y6" s="27">
        <f t="shared" ref="Y6:AH6" si="2">IF(Y7="",NA(),Y7)</f>
        <v>95.18</v>
      </c>
      <c r="Z6" s="27">
        <f t="shared" si="2"/>
        <v>95.04</v>
      </c>
      <c r="AA6" s="27">
        <f t="shared" si="2"/>
        <v>94.4</v>
      </c>
      <c r="AB6" s="27">
        <f t="shared" si="2"/>
        <v>94.91</v>
      </c>
      <c r="AC6" s="27">
        <f t="shared" si="2"/>
        <v>97.4</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3">
        <f t="shared" ref="BF6:BO6" si="5">IF(BF7="",NA(),BF7)</f>
        <v>0</v>
      </c>
      <c r="BG6" s="23">
        <f t="shared" si="5"/>
        <v>0</v>
      </c>
      <c r="BH6" s="23">
        <f t="shared" si="5"/>
        <v>0</v>
      </c>
      <c r="BI6" s="23">
        <f t="shared" si="5"/>
        <v>0</v>
      </c>
      <c r="BJ6" s="23">
        <f t="shared" si="5"/>
        <v>0</v>
      </c>
      <c r="BK6" s="27">
        <f t="shared" si="5"/>
        <v>1001.3</v>
      </c>
      <c r="BL6" s="27">
        <f t="shared" si="5"/>
        <v>1050.51</v>
      </c>
      <c r="BM6" s="27">
        <f t="shared" si="5"/>
        <v>1102.01</v>
      </c>
      <c r="BN6" s="27">
        <f t="shared" si="5"/>
        <v>987.36</v>
      </c>
      <c r="BO6" s="27">
        <f t="shared" si="5"/>
        <v>1042.77</v>
      </c>
      <c r="BP6" s="23" t="str">
        <f>IF(BP7="","",IF(BP7="-","【-】","【"&amp;SUBSTITUTE(TEXT(BP7,"#,##0.00"),"-","△")&amp;"】"))</f>
        <v>【630.82】</v>
      </c>
      <c r="BQ6" s="27">
        <f t="shared" ref="BQ6:BZ6" si="6">IF(BQ7="",NA(),BQ7)</f>
        <v>82.95</v>
      </c>
      <c r="BR6" s="27">
        <f t="shared" si="6"/>
        <v>81.08</v>
      </c>
      <c r="BS6" s="27">
        <f t="shared" si="6"/>
        <v>83.53</v>
      </c>
      <c r="BT6" s="27">
        <f t="shared" si="6"/>
        <v>79.099999999999994</v>
      </c>
      <c r="BU6" s="27">
        <f t="shared" si="6"/>
        <v>75.25</v>
      </c>
      <c r="BV6" s="27">
        <f t="shared" si="6"/>
        <v>81.88</v>
      </c>
      <c r="BW6" s="27">
        <f t="shared" si="6"/>
        <v>82.65</v>
      </c>
      <c r="BX6" s="27">
        <f t="shared" si="6"/>
        <v>82.55</v>
      </c>
      <c r="BY6" s="27">
        <f t="shared" si="6"/>
        <v>83.55</v>
      </c>
      <c r="BZ6" s="27">
        <f t="shared" si="6"/>
        <v>84.48</v>
      </c>
      <c r="CA6" s="23" t="str">
        <f>IF(CA7="","",IF(CA7="-","【-】","【"&amp;SUBSTITUTE(TEXT(CA7,"#,##0.00"),"-","△")&amp;"】"))</f>
        <v>【97.81】</v>
      </c>
      <c r="CB6" s="27">
        <f t="shared" ref="CB6:CK6" si="7">IF(CB7="",NA(),CB7)</f>
        <v>238.49</v>
      </c>
      <c r="CC6" s="27">
        <f t="shared" si="7"/>
        <v>244.52</v>
      </c>
      <c r="CD6" s="27">
        <f t="shared" si="7"/>
        <v>241.3</v>
      </c>
      <c r="CE6" s="27">
        <f t="shared" si="7"/>
        <v>256.04000000000002</v>
      </c>
      <c r="CF6" s="27">
        <f t="shared" si="7"/>
        <v>259.45999999999998</v>
      </c>
      <c r="CG6" s="27">
        <f t="shared" si="7"/>
        <v>187.55</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50.94</v>
      </c>
      <c r="CS6" s="27">
        <f t="shared" si="8"/>
        <v>50.53</v>
      </c>
      <c r="CT6" s="27">
        <f t="shared" si="8"/>
        <v>51.42</v>
      </c>
      <c r="CU6" s="27">
        <f t="shared" si="8"/>
        <v>48.95</v>
      </c>
      <c r="CV6" s="27">
        <f t="shared" si="8"/>
        <v>49.28</v>
      </c>
      <c r="CW6" s="23" t="str">
        <f>IF(CW7="","",IF(CW7="-","【-】","【"&amp;SUBSTITUTE(TEXT(CW7,"#,##0.00"),"-","△")&amp;"】"))</f>
        <v>【58.94】</v>
      </c>
      <c r="CX6" s="27">
        <f t="shared" ref="CX6:DG6" si="9">IF(CX7="",NA(),CX7)</f>
        <v>84.98</v>
      </c>
      <c r="CY6" s="27">
        <f t="shared" si="9"/>
        <v>83.73</v>
      </c>
      <c r="CZ6" s="27">
        <f t="shared" si="9"/>
        <v>84.36</v>
      </c>
      <c r="DA6" s="27">
        <f t="shared" si="9"/>
        <v>84.87</v>
      </c>
      <c r="DB6" s="27">
        <f t="shared" si="9"/>
        <v>84.24</v>
      </c>
      <c r="DC6" s="27">
        <f t="shared" si="9"/>
        <v>82.55</v>
      </c>
      <c r="DD6" s="27">
        <f t="shared" si="9"/>
        <v>82.08</v>
      </c>
      <c r="DE6" s="27">
        <f t="shared" si="9"/>
        <v>81.34</v>
      </c>
      <c r="DF6" s="27">
        <f t="shared" si="9"/>
        <v>81.14</v>
      </c>
      <c r="DG6" s="27">
        <f t="shared" si="9"/>
        <v>79.7</v>
      </c>
      <c r="DH6" s="23" t="str">
        <f>IF(DH7="","",IF(DH7="-","【-】","【"&amp;SUBSTITUTE(TEXT(DH7,"#,##0.00"),"-","△")&amp;"】"))</f>
        <v>【95.91】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0.15</v>
      </c>
      <c r="EK6" s="27">
        <f t="shared" si="12"/>
        <v>1.65</v>
      </c>
      <c r="EL6" s="27">
        <f t="shared" si="12"/>
        <v>0.14000000000000001</v>
      </c>
      <c r="EM6" s="27">
        <f t="shared" si="12"/>
        <v>0.08</v>
      </c>
      <c r="EN6" s="27">
        <f t="shared" si="12"/>
        <v>0.57999999999999996</v>
      </c>
      <c r="EO6" s="23" t="str">
        <f>IF(EO7="","",IF(EO7="-","【-】","【"&amp;SUBSTITUTE(TEXT(EO7,"#,##0.00"),"-","△")&amp;"】"))</f>
        <v>【0.22】</v>
      </c>
    </row>
    <row r="7" spans="1:145" s="13" customFormat="1" x14ac:dyDescent="0.2">
      <c r="A7" s="14"/>
      <c r="B7" s="20">
        <v>2023</v>
      </c>
      <c r="C7" s="20">
        <v>192121</v>
      </c>
      <c r="D7" s="20">
        <v>47</v>
      </c>
      <c r="E7" s="20">
        <v>17</v>
      </c>
      <c r="F7" s="20">
        <v>1</v>
      </c>
      <c r="G7" s="20">
        <v>0</v>
      </c>
      <c r="H7" s="20" t="s">
        <v>80</v>
      </c>
      <c r="I7" s="20" t="s">
        <v>97</v>
      </c>
      <c r="J7" s="20" t="s">
        <v>98</v>
      </c>
      <c r="K7" s="20" t="s">
        <v>99</v>
      </c>
      <c r="L7" s="20" t="s">
        <v>100</v>
      </c>
      <c r="M7" s="20" t="s">
        <v>101</v>
      </c>
      <c r="N7" s="24" t="s">
        <v>39</v>
      </c>
      <c r="O7" s="24" t="s">
        <v>102</v>
      </c>
      <c r="P7" s="24">
        <v>50.27</v>
      </c>
      <c r="Q7" s="24">
        <v>98.48</v>
      </c>
      <c r="R7" s="24">
        <v>2860</v>
      </c>
      <c r="S7" s="24">
        <v>21637</v>
      </c>
      <c r="T7" s="24">
        <v>201.92</v>
      </c>
      <c r="U7" s="24">
        <v>107.16</v>
      </c>
      <c r="V7" s="24">
        <v>10792</v>
      </c>
      <c r="W7" s="24">
        <v>3.02</v>
      </c>
      <c r="X7" s="24">
        <v>3573.51</v>
      </c>
      <c r="Y7" s="24">
        <v>95.18</v>
      </c>
      <c r="Z7" s="24">
        <v>95.04</v>
      </c>
      <c r="AA7" s="24">
        <v>94.4</v>
      </c>
      <c r="AB7" s="24">
        <v>94.91</v>
      </c>
      <c r="AC7" s="24">
        <v>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1050.51</v>
      </c>
      <c r="BM7" s="24">
        <v>1102.01</v>
      </c>
      <c r="BN7" s="24">
        <v>987.36</v>
      </c>
      <c r="BO7" s="24">
        <v>1042.77</v>
      </c>
      <c r="BP7" s="24">
        <v>630.82000000000005</v>
      </c>
      <c r="BQ7" s="24">
        <v>82.95</v>
      </c>
      <c r="BR7" s="24">
        <v>81.08</v>
      </c>
      <c r="BS7" s="24">
        <v>83.53</v>
      </c>
      <c r="BT7" s="24">
        <v>79.099999999999994</v>
      </c>
      <c r="BU7" s="24">
        <v>75.25</v>
      </c>
      <c r="BV7" s="24">
        <v>81.88</v>
      </c>
      <c r="BW7" s="24">
        <v>82.65</v>
      </c>
      <c r="BX7" s="24">
        <v>82.55</v>
      </c>
      <c r="BY7" s="24">
        <v>83.55</v>
      </c>
      <c r="BZ7" s="24">
        <v>84.48</v>
      </c>
      <c r="CA7" s="24">
        <v>97.81</v>
      </c>
      <c r="CB7" s="24">
        <v>238.49</v>
      </c>
      <c r="CC7" s="24">
        <v>244.52</v>
      </c>
      <c r="CD7" s="24">
        <v>241.3</v>
      </c>
      <c r="CE7" s="24">
        <v>256.04000000000002</v>
      </c>
      <c r="CF7" s="24">
        <v>259.45999999999998</v>
      </c>
      <c r="CG7" s="24">
        <v>187.55</v>
      </c>
      <c r="CH7" s="24">
        <v>186.3</v>
      </c>
      <c r="CI7" s="24">
        <v>188.38</v>
      </c>
      <c r="CJ7" s="24">
        <v>185.98</v>
      </c>
      <c r="CK7" s="24">
        <v>187.11</v>
      </c>
      <c r="CL7" s="24">
        <v>138.75</v>
      </c>
      <c r="CM7" s="24" t="s">
        <v>39</v>
      </c>
      <c r="CN7" s="24" t="s">
        <v>39</v>
      </c>
      <c r="CO7" s="24" t="s">
        <v>39</v>
      </c>
      <c r="CP7" s="24" t="s">
        <v>39</v>
      </c>
      <c r="CQ7" s="24" t="s">
        <v>39</v>
      </c>
      <c r="CR7" s="24">
        <v>50.94</v>
      </c>
      <c r="CS7" s="24">
        <v>50.53</v>
      </c>
      <c r="CT7" s="24">
        <v>51.42</v>
      </c>
      <c r="CU7" s="24">
        <v>48.95</v>
      </c>
      <c r="CV7" s="24">
        <v>49.28</v>
      </c>
      <c r="CW7" s="24">
        <v>58.94</v>
      </c>
      <c r="CX7" s="24">
        <v>84.98</v>
      </c>
      <c r="CY7" s="24">
        <v>83.73</v>
      </c>
      <c r="CZ7" s="24">
        <v>84.36</v>
      </c>
      <c r="DA7" s="24">
        <v>84.87</v>
      </c>
      <c r="DB7" s="24">
        <v>84.24</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112</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2024-12-19T01:38:25Z</dcterms:created>
  <dcterms:modified xsi:type="dcterms:W3CDTF">2025-02-18T01:54:01Z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2025-01-30T06:41:53Z</vt:filetime>
  </property>
</Properties>
</file>