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2 公営企業部\01 上下水道業務課\★03 下水道総務係\99.個人ファイル関係（R3～）\青栁\03.下水道関連\04.経営比較分析（R6）\提出資料\農排\"/>
    </mc:Choice>
  </mc:AlternateContent>
  <workbookProtection workbookAlgorithmName="SHA-512" workbookHashValue="g4fJBbEpLJ6dRbsXNYEaR7mLxByko5j677zA92FvMNDoSnmzPvmJGmITh5QIhxMM8EWnhYYCKBbl/i2PPzFDXg==" workbookSaltValue="jpIbFJvP/JetRWOjYCDYA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P10" i="4"/>
  <c r="AT8" i="4"/>
  <c r="W8" i="4"/>
  <c r="P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<sst xmlns="http://schemas.openxmlformats.org/spreadsheetml/2006/main" count="236" uniqueCount="120">
  <si>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</si>
  <si>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</si>
  <si>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</si>
  <si>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</si>
  <si>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</si>
  <si>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</si>
  <si>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</si>
  <si>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</si>
  <si>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</si>
  <si>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</si>
  <si>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</si>
  <si>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</si>
  <si>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</si>
  <si>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</si>
  <si>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</si>
  <si>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</si>
  <si>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</si>
  <si>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</si>
  <si>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</si>
  <si>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</si>
  <si>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</si>
  <si>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</si>
  <si>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</si>
  <si>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</si>
  <si>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</si>
  <si>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</si>
  <si>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</si>
  <si>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</si>
  <si>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</si>
  <si>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</si>
  <si>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</si>
  <si>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</si>
  <si>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</si>
  <si>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</si>
  <si>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</si>
  <si>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</si>
  <si>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</si>
  <si>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</si>
  <si>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</si>
  <si>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</si>
  <si>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</si>
  <si>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</si>
  <si>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</si>
  <si>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</si>
  <si>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</si>
  <si>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</si>
  <si>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</si>
  <si>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</si>
  <si>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</si>
  <si>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</si>
  <si>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</si>
  <si>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</si>
  <si>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</si>
  <si>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</si>
  <si>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</si>
  <si>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</si>
  <si>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</si>
  <si>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</si>
  <si>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</si>
  <si>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</si>
  <si>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</si>
  <si>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</si>
  <si>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</si>
  <si>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</si>
  <si>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</si>
  <si>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</si>
  <si>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</si>
  <si>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</si>
  <si>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</si>
  <si>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</si>
  <si>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</si>
  <si>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</si>
  <si>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</si>
  <si>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</si>
  <si>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</si>
  <si>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</si>
  <si>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</si>
  <si>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</si>
  <si>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</si>
  <si>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</si>
  <si>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</si>
  <si>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</si>
  <si>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</si>
  <si>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</si>
  <si>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</si>
  <si>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</si>
  <si>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</si>
  <si>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</si>
  <si>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</si>
  <si>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</si>
  <si>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</si>
  <si>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</si>
  <si>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</si>
  <si>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</si>
  <si>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</si>
  <si>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</si>
  <si>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</si>
  <si>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</si>
  <si>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</si>
  <si>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</si>
  <si>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</si>
  <si>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</si>
  <si>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</si>
  <si>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</si>
  <si>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</si>
  <si>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</si>
  <si>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</si>
  <si>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</si>
  <si>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</si>
  <si>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</si>
  <si>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</si>
  <si>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</si>
  <si>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</si>
  <si>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</si>
  <si>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</si>
  <si>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</si>
  <si>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</si>
  <si>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①収益的収支比率
　当該地区は高齢化等が進み、対象人口は徐々に減少している。収益構造として、基準外の一般会計繰入金に依存しているため、自主財源の確保に努める必要がある。
④企業債残高対事業規模比率
　類似団体より低い状況である。企業債は、新規借入を行っておらず、徐々に残高が減少している。
⑤経費回収率
　非常に低く、経営に必要な経費を使用料で賄えてない。自主財源の確保に努める必要がある。
⑥汚水処理原価
　類似団体より高い状況である。これは有収水量が少ないことが原因と考えられる。
⑦施設利用率
　類似団体よりも高い水準である。しかし、対象人口が徐々に減少しているため、将来的には施設利用率は現在より低くなる。
⑧水洗化率
　100％を維持している。</t>
    <rPh sb="10" eb="12">
      <t>トウガイ</t>
    </rPh>
    <rPh sb="12" eb="14">
      <t>チク</t>
    </rPh>
    <rPh sb="23" eb="25">
      <t>タイショウ</t>
    </rPh>
    <rPh sb="25" eb="27">
      <t>ジンコウ</t>
    </rPh>
    <rPh sb="28" eb="30">
      <t>ジョジョ</t>
    </rPh>
    <rPh sb="31" eb="33">
      <t>ゲンショウ</t>
    </rPh>
    <phoneticPr fontId="4"/>
  </si>
  <si>
    <t>　平成7年度の供用開始後、令和5年度末で29年が経過した。引き続き、施設の適切な維持管理を行う。</t>
    <rPh sb="29" eb="30">
      <t>ヒ</t>
    </rPh>
    <rPh sb="31" eb="32">
      <t>ツヅ</t>
    </rPh>
    <phoneticPr fontId="4"/>
  </si>
  <si>
    <t>　本事業は、吉沢の寺平地区のみで展開しており、平成7年度の供用開始後、令和5年度末で29年が経過した。
　対象人口は、徐々に減少しており、将来的に増える見込みはない。
　令和3年度に施設の機能診断調査を実施したところ、老朽施設の修繕など今後40年間の機能保全コストは合計で約1.5億円と試算された。
　今後の必要経費増大及び収益減少を考えると事業の継続が困難になるため、本事業は廃止する方向で事務を進めて行く。</t>
    <rPh sb="185" eb="186">
      <t>ホン</t>
    </rPh>
    <rPh sb="189" eb="191">
      <t>ハイシ</t>
    </rPh>
    <rPh sb="196" eb="198">
      <t>ジム</t>
    </rPh>
    <rPh sb="199" eb="200">
      <t>スス</t>
    </rPh>
    <rPh sb="202" eb="203">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</si>
</sst>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9-4802-8380-6009A7CB44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69C9-4802-8380-6009A7CB44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80</c:v>
                </c:pt>
                <c:pt idx="1">
                  <c:v>72.5</c:v>
                </c:pt>
                <c:pt idx="2">
                  <c:v>75</c:v>
                </c:pt>
                <c:pt idx="3">
                  <c:v>82.5</c:v>
                </c:pt>
                <c:pt idx="4">
                  <c:v>75</c:v>
                </c:pt>
              </c:numCache>
            </c:numRef>
          </c:val>
          <c:extLst>
            <c:ext xmlns:c16="http://schemas.microsoft.com/office/drawing/2014/chart" uri="{C3380CC4-5D6E-409C-BE32-E72D297353CC}">
              <c16:uniqueId val="{00000000-B8EB-41D9-B564-9F0CF31AD2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B8EB-41D9-B564-9F0CF31AD2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CE5-4539-8BF1-0A9041341F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ACE5-4539-8BF1-0A9041341F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93.62</c:v>
                </c:pt>
                <c:pt idx="1">
                  <c:v>95.29</c:v>
                </c:pt>
                <c:pt idx="2">
                  <c:v>88.02</c:v>
                </c:pt>
                <c:pt idx="3">
                  <c:v>85.88</c:v>
                </c:pt>
                <c:pt idx="4">
                  <c:v>89.53</c:v>
                </c:pt>
              </c:numCache>
            </c:numRef>
          </c:val>
          <c:extLst>
            <c:ext xmlns:c16="http://schemas.microsoft.com/office/drawing/2014/chart" uri="{C3380CC4-5D6E-409C-BE32-E72D297353CC}">
              <c16:uniqueId val="{00000000-7BB6-482C-8351-98193E9793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6-482C-8351-98193E9793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97-481B-8FA7-D0ABCFA172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97-481B-8FA7-D0ABCFA172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13-420B-AFDD-97B8143CA0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13-420B-AFDD-97B8143CA0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4B-4BD8-B88D-796B6E3BF1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4B-4BD8-B88D-796B6E3BF1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04-49BC-9C37-D963E9E135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04-49BC-9C37-D963E9E135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338.5</c:v>
                </c:pt>
                <c:pt idx="1">
                  <c:v>242.75</c:v>
                </c:pt>
                <c:pt idx="2">
                  <c:v>165.18</c:v>
                </c:pt>
                <c:pt idx="3">
                  <c:v>530.64</c:v>
                </c:pt>
                <c:pt idx="4">
                  <c:v>195.86</c:v>
                </c:pt>
              </c:numCache>
            </c:numRef>
          </c:val>
          <c:extLst>
            <c:ext xmlns:c16="http://schemas.microsoft.com/office/drawing/2014/chart" uri="{C3380CC4-5D6E-409C-BE32-E72D297353CC}">
              <c16:uniqueId val="{00000000-897F-44E6-9993-083A49B316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97F-44E6-9993-083A49B316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11.4</c:v>
                </c:pt>
                <c:pt idx="1">
                  <c:v>21.15</c:v>
                </c:pt>
                <c:pt idx="2">
                  <c:v>28.32</c:v>
                </c:pt>
                <c:pt idx="3">
                  <c:v>25.85</c:v>
                </c:pt>
                <c:pt idx="4">
                  <c:v>26.48</c:v>
                </c:pt>
              </c:numCache>
            </c:numRef>
          </c:val>
          <c:extLst>
            <c:ext xmlns:c16="http://schemas.microsoft.com/office/drawing/2014/chart" uri="{C3380CC4-5D6E-409C-BE32-E72D297353CC}">
              <c16:uniqueId val="{00000000-621F-4785-BCCC-91082465E1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621F-4785-BCCC-91082465E1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929.14</c:v>
                </c:pt>
                <c:pt idx="1">
                  <c:v>576.03</c:v>
                </c:pt>
                <c:pt idx="2">
                  <c:v>406.43</c:v>
                </c:pt>
                <c:pt idx="3">
                  <c:v>406.25</c:v>
                </c:pt>
                <c:pt idx="4">
                  <c:v>421.74</c:v>
                </c:pt>
              </c:numCache>
            </c:numRef>
          </c:val>
          <c:extLst>
            <c:ext xmlns:c16="http://schemas.microsoft.com/office/drawing/2014/chart" uri="{C3380CC4-5D6E-409C-BE32-E72D297353CC}">
              <c16:uniqueId val="{00000000-2F34-4183-A59E-FD183D508F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F34-4183-A59E-FD183D508F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山梨県　甲斐市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48">
        <f>データ!S6</f>
        <v>76514</v>
      </c>
      <c r="AM8" s="48"/>
      <c r="AN8" s="48"/>
      <c r="AO8" s="48"/>
      <c r="AP8" s="48"/>
      <c r="AQ8" s="48"/>
      <c r="AR8" s="48"/>
      <c r="AS8" s="48"/>
      <c r="AT8" s="47">
        <f>データ!T6</f>
        <v>71.95</v>
      </c>
      <c r="AU8" s="47"/>
      <c r="AV8" s="47"/>
      <c r="AW8" s="47"/>
      <c r="AX8" s="47"/>
      <c r="AY8" s="47"/>
      <c r="AZ8" s="47"/>
      <c r="BA8" s="47"/>
      <c r="BB8" s="47">
        <f>データ!U6</f>
        <v>1063.43</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0.1</v>
      </c>
      <c r="Q10" s="47"/>
      <c r="R10" s="47"/>
      <c r="S10" s="47"/>
      <c r="T10" s="47"/>
      <c r="U10" s="47"/>
      <c r="V10" s="47"/>
      <c r="W10" s="47">
        <f>データ!Q6</f>
        <v>100</v>
      </c>
      <c r="X10" s="47"/>
      <c r="Y10" s="47"/>
      <c r="Z10" s="47"/>
      <c r="AA10" s="47"/>
      <c r="AB10" s="47"/>
      <c r="AC10" s="47"/>
      <c r="AD10" s="48">
        <f>データ!R6</f>
        <v>2926</v>
      </c>
      <c r="AE10" s="48"/>
      <c r="AF10" s="48"/>
      <c r="AG10" s="48"/>
      <c r="AH10" s="48"/>
      <c r="AI10" s="48"/>
      <c r="AJ10" s="48"/>
      <c r="AK10" s="2"/>
      <c r="AL10" s="48">
        <f>データ!V6</f>
        <v>76</v>
      </c>
      <c r="AM10" s="48"/>
      <c r="AN10" s="48"/>
      <c r="AO10" s="48"/>
      <c r="AP10" s="48"/>
      <c r="AQ10" s="48"/>
      <c r="AR10" s="48"/>
      <c r="AS10" s="48"/>
      <c r="AT10" s="47">
        <f>データ!W6</f>
        <v>0.03</v>
      </c>
      <c r="AU10" s="47"/>
      <c r="AV10" s="47"/>
      <c r="AW10" s="47"/>
      <c r="AX10" s="47"/>
      <c r="AY10" s="47"/>
      <c r="AZ10" s="47"/>
      <c r="BA10" s="47"/>
      <c r="BB10" s="47">
        <f>データ!X6</f>
        <v>2533.33</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117</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118</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119</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Qq8rzNnIRpFstx3A6lRZZo7hlhPMNp1V7BriT/7BFkILafNCyBT5QA6dt/776pbI/VvfUWOCCa8QkuWjEI2zqA==" saltValue="1V+Mn1BZwpJNbSnrQ+YK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6" t="s">
        <v>53</v>
      </c>
      <c r="I3" s="67"/>
      <c r="J3" s="67"/>
      <c r="K3" s="67"/>
      <c r="L3" s="67"/>
      <c r="M3" s="67"/>
      <c r="N3" s="67"/>
      <c r="O3" s="67"/>
      <c r="P3" s="67"/>
      <c r="Q3" s="67"/>
      <c r="R3" s="67"/>
      <c r="S3" s="67"/>
      <c r="T3" s="67"/>
      <c r="U3" s="67"/>
      <c r="V3" s="67"/>
      <c r="W3" s="67"/>
      <c r="X3" s="68"/>
      <c r="Y3" s="72" t="s">
        <v>54</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55</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192104</v>
      </c>
      <c r="D6" s="19">
        <f t="shared" si="3"/>
        <v>47</v>
      </c>
      <c r="E6" s="19">
        <f t="shared" si="3"/>
        <v>17</v>
      </c>
      <c r="F6" s="19">
        <f t="shared" si="3"/>
        <v>5</v>
      </c>
      <c r="G6" s="19">
        <f t="shared" si="3"/>
        <v>0</v>
      </c>
      <c r="H6" s="19" t="str">
        <f t="shared" si="3"/>
        <v>山梨県　甲斐市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0.1</v>
      </c>
      <c r="Q6" s="20">
        <f t="shared" si="3"/>
        <v>100</v>
      </c>
      <c r="R6" s="20">
        <f t="shared" si="3"/>
        <v>2926</v>
      </c>
      <c r="S6" s="20">
        <f t="shared" si="3"/>
        <v>76514</v>
      </c>
      <c r="T6" s="20">
        <f t="shared" si="3"/>
        <v>71.95</v>
      </c>
      <c r="U6" s="20">
        <f t="shared" si="3"/>
        <v>1063.43</v>
      </c>
      <c r="V6" s="20">
        <f t="shared" si="3"/>
        <v>76</v>
      </c>
      <c r="W6" s="20">
        <f t="shared" si="3"/>
        <v>0.03</v>
      </c>
      <c r="X6" s="20">
        <f t="shared" si="3"/>
        <v>2533.33</v>
      </c>
      <c r="Y6" s="21">
        <f>IF(Y7="",NA(),Y7)</f>
        <v>93.62</v>
      </c>
      <c r="Z6" s="21">
        <f t="shared" ref="Z6:AH6" si="4">IF(Z7="",NA(),Z7)</f>
        <v>95.29</v>
      </c>
      <c r="AA6" s="21">
        <f t="shared" si="4"/>
        <v>88.02</v>
      </c>
      <c r="AB6" s="21">
        <f t="shared" si="4"/>
        <v>85.88</v>
      </c>
      <c r="AC6" s="21">
        <f t="shared" si="4"/>
        <v>89.53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338.5</v>
      </c>
      <c r="BG6" s="21">
        <f t="shared" ref="BG6:BO6" si="7">IF(BG7="",NA(),BG7)</f>
        <v>242.75</v>
      </c>
      <c r="BH6" s="21">
        <f t="shared" si="7"/>
        <v>165.18</v>
      </c>
      <c r="BI6" s="21">
        <f t="shared" si="7"/>
        <v>530.64</v>
      </c>
      <c r="BJ6" s="21">
        <f t="shared" si="7"/>
        <v>195.86</v>
      </c>
      <c r="BK6" s="21">
        <f t="shared" si="7"/>
        <v>826.83</v>
      </c>
      <c r="BL6" s="21">
        <f t="shared" si="7"/>
        <v>867.83</v>
      </c>
      <c r="BM6" s="21">
        <f t="shared" si="7"/>
        <v>791.76</v>
      </c>
      <c r="BN6" s="21">
        <f t="shared" si="7"/>
        <v>900.82</v>
      </c>
      <c r="BO6" s="21">
        <f t="shared" si="7"/>
        <v>839.21</v>
      </c>
      <c r="BP6" s="20" t="str">
        <f>IF(BP7="","",IF(BP7="-","【-】","【"&amp;SUBSTITUTE(TEXT(BP7,"#,##0.00"),"-","△")&amp;"】"))</f>
        <v>【785.10】</v>
      </c>
      <c r="BQ6" s="21">
        <f>IF(BQ7="",NA(),BQ7)</f>
        <v>11.4</v>
      </c>
      <c r="BR6" s="21">
        <f t="shared" ref="BR6:BZ6" si="8">IF(BR7="",NA(),BR7)</f>
        <v>21.15</v>
      </c>
      <c r="BS6" s="21">
        <f t="shared" si="8"/>
        <v>28.32</v>
      </c>
      <c r="BT6" s="21">
        <f t="shared" si="8"/>
        <v>25.85</v>
      </c>
      <c r="BU6" s="21">
        <f t="shared" si="8"/>
        <v>26.48</v>
      </c>
      <c r="BV6" s="21">
        <f t="shared" si="8"/>
        <v>57.31</v>
      </c>
      <c r="BW6" s="21">
        <f t="shared" si="8"/>
        <v>57.08</v>
      </c>
      <c r="BX6" s="21">
        <f t="shared" si="8"/>
        <v>56.26</v>
      </c>
      <c r="BY6" s="21">
        <f t="shared" si="8"/>
        <v>52.94</v>
      </c>
      <c r="BZ6" s="21">
        <f t="shared" si="8"/>
        <v>52.05</v>
      </c>
      <c r="CA6" s="20" t="str">
        <f>IF(CA7="","",IF(CA7="-","【-】","【"&amp;SUBSTITUTE(TEXT(CA7,"#,##0.00"),"-","△")&amp;"】"))</f>
        <v>【56.93】</v>
      </c>
      <c r="CB6" s="21">
        <f>IF(CB7="",NA(),CB7)</f>
        <v>929.14</v>
      </c>
      <c r="CC6" s="21">
        <f t="shared" ref="CC6:CK6" si="9">IF(CC7="",NA(),CC7)</f>
        <v>576.03</v>
      </c>
      <c r="CD6" s="21">
        <f t="shared" si="9"/>
        <v>406.43</v>
      </c>
      <c r="CE6" s="21">
        <f t="shared" si="9"/>
        <v>406.25</v>
      </c>
      <c r="CF6" s="21">
        <f t="shared" si="9"/>
        <v>421.74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80</v>
      </c>
      <c r="CN6" s="21">
        <f t="shared" ref="CN6:CV6" si="10">IF(CN7="",NA(),CN7)</f>
        <v>72.5</v>
      </c>
      <c r="CO6" s="21">
        <f t="shared" si="10"/>
        <v>75</v>
      </c>
      <c r="CP6" s="21">
        <f t="shared" si="10"/>
        <v>82.5</v>
      </c>
      <c r="CQ6" s="21">
        <f t="shared" si="10"/>
        <v>75</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192104</v>
      </c>
      <c r="D7" s="23">
        <v>47</v>
      </c>
      <c r="E7" s="23">
        <v>17</v>
      </c>
      <c r="F7" s="23">
        <v>5</v>
      </c>
      <c r="G7" s="23">
        <v>0</v>
      </c>
      <c r="H7" s="23" t="s">
        <v>97</v>
      </c>
      <c r="I7" s="23" t="s">
        <v>98</v>
      </c>
      <c r="J7" s="23" t="s">
        <v>99</v>
      </c>
      <c r="K7" s="23" t="s">
        <v>100</v>
      </c>
      <c r="L7" s="23" t="s">
        <v>101</v>
      </c>
      <c r="M7" s="23" t="s">
        <v>102</v>
      </c>
      <c r="N7" s="24" t="s">
        <v>103</v>
      </c>
      <c r="O7" s="24" t="s">
        <v>104</v>
      </c>
      <c r="P7" s="24">
        <v>0.1</v>
      </c>
      <c r="Q7" s="24">
        <v>100</v>
      </c>
      <c r="R7" s="24">
        <v>2926</v>
      </c>
      <c r="S7" s="24">
        <v>76514</v>
      </c>
      <c r="T7" s="24">
        <v>71.95</v>
      </c>
      <c r="U7" s="24">
        <v>1063.43</v>
      </c>
      <c r="V7" s="24">
        <v>76</v>
      </c>
      <c r="W7" s="24">
        <v>0.03</v>
      </c>
      <c r="X7" s="24">
        <v>2533.33</v>
      </c>
      <c r="Y7" s="24">
        <v>93.62</v>
      </c>
      <c r="Z7" s="24">
        <v>95.29</v>
      </c>
      <c r="AA7" s="24">
        <v>88.02</v>
      </c>
      <c r="AB7" s="24">
        <v>85.88</v>
      </c>
      <c r="AC7" s="24">
        <v>89.53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338.5</v>
      </c>
      <c r="BG7" s="24">
        <v>242.75</v>
      </c>
      <c r="BH7" s="24">
        <v>165.18</v>
      </c>
      <c r="BI7" s="24">
        <v>530.64</v>
      </c>
      <c r="BJ7" s="24">
        <v>195.86</v>
      </c>
      <c r="BK7" s="24">
        <v>826.83</v>
      </c>
      <c r="BL7" s="24">
        <v>867.83</v>
      </c>
      <c r="BM7" s="24">
        <v>791.76</v>
      </c>
      <c r="BN7" s="24">
        <v>900.82</v>
      </c>
      <c r="BO7" s="24">
        <v>839.21</v>
      </c>
      <c r="BP7" s="24">
        <v>785.1</v>
      </c>
      <c r="BQ7" s="24">
        <v>11.4</v>
      </c>
      <c r="BR7" s="24">
        <v>21.15</v>
      </c>
      <c r="BS7" s="24">
        <v>28.32</v>
      </c>
      <c r="BT7" s="24">
        <v>25.85</v>
      </c>
      <c r="BU7" s="24">
        <v>26.48</v>
      </c>
      <c r="BV7" s="24">
        <v>57.31</v>
      </c>
      <c r="BW7" s="24">
        <v>57.08</v>
      </c>
      <c r="BX7" s="24">
        <v>56.26</v>
      </c>
      <c r="BY7" s="24">
        <v>52.94</v>
      </c>
      <c r="BZ7" s="24">
        <v>52.05</v>
      </c>
      <c r="CA7" s="24">
        <v>56.93</v>
      </c>
      <c r="CB7" s="24">
        <v>929.14</v>
      </c>
      <c r="CC7" s="24">
        <v>576.03</v>
      </c>
      <c r="CD7" s="24">
        <v>406.43</v>
      </c>
      <c r="CE7" s="24">
        <v>406.25</v>
      </c>
      <c r="CF7" s="24">
        <v>421.74</v>
      </c>
      <c r="CG7" s="24">
        <v>273.52</v>
      </c>
      <c r="CH7" s="24">
        <v>274.99</v>
      </c>
      <c r="CI7" s="24">
        <v>282.08999999999997</v>
      </c>
      <c r="CJ7" s="24">
        <v>303.27999999999997</v>
      </c>
      <c r="CK7" s="24">
        <v>301.86</v>
      </c>
      <c r="CL7" s="24">
        <v>271.14999999999998</v>
      </c>
      <c r="CM7" s="24">
        <v>80</v>
      </c>
      <c r="CN7" s="24">
        <v>72.5</v>
      </c>
      <c r="CO7" s="24">
        <v>75</v>
      </c>
      <c r="CP7" s="24">
        <v>82.5</v>
      </c>
      <c r="CQ7" s="24">
        <v>75</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青栁悠平</cp:lastModifiedBy>
  <dcterms:created xsi:type="dcterms:W3CDTF">2025-01-24T07:34:39Z</dcterms:created>
  <dcterms:modified xsi:type="dcterms:W3CDTF">2025-02-05T05:07:52Z</dcterms:modified>
  <cp:category/>
</cp:coreProperties>
</file>