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03_経理係\01共通（経理係）\01照会・調査\R6照会・依頼等\84 未【県２／５〆】公営企業に係る経営比較分析表（令和５年度決算）の分析等について（依頼）\回答\下水\"/>
    </mc:Choice>
  </mc:AlternateContent>
  <workbookProtection workbookAlgorithmName="SHA-512" workbookHashValue="dtDdPbOMKNCrbsaY70+TYapmS2OLhftXUXrA80/AXy1+XOQchcTzmy/KsfiEzkewrV4ZJC76F2R/+Kl8TXzJBw==" workbookSaltValue="MXJMA2h+TrjQ6YNaN9Ukh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<sst xmlns="http://schemas.openxmlformats.org/spreadsheetml/2006/main" count="231" uniqueCount="117">
  <si>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</si>
  <si>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</si>
  <si>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</si>
  <si>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</si>
  <si>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</si>
  <si>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</si>
  <si>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</si>
  <si>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</si>
  <si>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</si>
  <si>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</si>
  <si>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</si>
  <si>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</si>
  <si>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</si>
  <si>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</si>
  <si>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</si>
  <si>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</si>
  <si>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</si>
  <si>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</si>
  <si>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</si>
  <si>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</si>
  <si>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</si>
  <si>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</si>
  <si>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</si>
  <si>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</si>
  <si>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</si>
  <si>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</si>
  <si>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</si>
  <si>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</si>
  <si>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</si>
  <si>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</si>
  <si>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</si>
  <si>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</si>
  <si>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</si>
  <si>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</si>
  <si>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</si>
  <si>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</si>
  <si>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</si>
  <si>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</si>
  <si>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</si>
  <si>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</si>
  <si>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</si>
  <si>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</si>
  <si>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</si>
  <si>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</si>
  <si>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</si>
  <si>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</si>
  <si>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</si>
  <si>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</si>
  <si>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</si>
  <si>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</si>
  <si>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</si>
  <si>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</si>
  <si>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</si>
  <si>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</si>
  <si>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</si>
  <si>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</si>
  <si>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</si>
  <si>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</si>
  <si>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</si>
  <si>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</si>
  <si>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</si>
  <si>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</si>
  <si>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</si>
  <si>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</si>
  <si>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</si>
  <si>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</si>
  <si>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</si>
  <si>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</si>
  <si>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</si>
  <si>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</si>
  <si>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</si>
  <si>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</si>
  <si>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</si>
  <si>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</si>
  <si>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</si>
  <si>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</si>
  <si>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</si>
  <si>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</si>
  <si>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</si>
  <si>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</si>
  <si>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</si>
  <si>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</si>
  <si>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</si>
  <si>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</si>
  <si>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</si>
  <si>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</si>
  <si>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</si>
  <si>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</si>
  <si>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</si>
  <si>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</si>
  <si>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</si>
  <si>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</si>
  <si>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</si>
  <si>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</si>
  <si>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</si>
  <si>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</si>
  <si>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</si>
  <si>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</si>
  <si>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</si>
  <si>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</si>
  <si>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</si>
  <si>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</si>
  <si>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</si>
  <si>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</si>
  <si>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</si>
  <si>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</si>
  <si>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</si>
  <si>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</si>
  <si>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</si>
  <si>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</si>
  <si>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</si>
  <si>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</si>
  <si>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</si>
  <si>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</si>
  <si>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有形固定資産減価償却率は、前年度と比較して上昇しているが、類似団体の平均と比較して低い数値となっている。
管渠老朽化率及び管渠改善率は、法定耐用年数を経過した管渠がなく、改善を必要とする管渠が少ないため、類似団体と比較し低い数値となっている。今後も「甲府市公共下水道ストックマネジメント計画」等に基づき、施設の適切な維持管理を行うとともに、更新投資の適正化を図り、施設や管渠の改築を効果的に進めていく。</t>
    <rPh sb="13" eb="16">
      <t>ゼンネンド</t>
    </rPh>
    <rPh sb="17" eb="19">
      <t>ヒカク</t>
    </rPh>
    <rPh sb="21" eb="23">
      <t>ジョウショウ</t>
    </rPh>
    <rPh sb="41" eb="42">
      <t>ヒク</t>
    </rPh>
    <phoneticPr fontId="4"/>
  </si>
  <si>
    <t>経常収支比率は、前年度と比較して若干下降したものの、引き続き100％を上回っていることから、使用料収入等により維持管理費や支払利息等の費用を賄えている。類似団体の平均と比較しても高い数値であり、安定した経営状況を維持している。
流動比率は、100％を大きく下回る数値となっている。しかしながら、短期的な債務に対しては、期中の下水道使用料収入や一般会計繰入金等で賄うことができ、支払能力は確保できている。
企業債残高対事業規模比率は、前年度と変わらず高い数値であるが、企業債の償還が進むことにより、若干だが下降傾向にある。
経費回収率および汚水処理原価に大きな増減はない。
施設利用率は、前年度と比較し低下しているが、類似団体の平均と比較して高い数値となっている。（※表中の⑦施設利用率における令和5年度の数値42.40は誤りで、正しくは77.10である）
水洗化率は、前年度と比較して上昇し、類似団体の平均と比較しても高い数値となっている。今後も効果的な普及活動を進め、水洗化率の向上を図る。</t>
    <rPh sb="16" eb="18">
      <t>ジャッカン</t>
    </rPh>
    <rPh sb="18" eb="20">
      <t>カコウ</t>
    </rPh>
    <rPh sb="159" eb="161">
      <t>キチュウ</t>
    </rPh>
    <rPh sb="216" eb="219">
      <t>ゼンネンド</t>
    </rPh>
    <rPh sb="220" eb="221">
      <t>カ</t>
    </rPh>
    <rPh sb="224" eb="225">
      <t>タカ</t>
    </rPh>
    <rPh sb="226" eb="228">
      <t>スウチ</t>
    </rPh>
    <rPh sb="237" eb="239">
      <t>ショウカン</t>
    </rPh>
    <rPh sb="240" eb="241">
      <t>スス</t>
    </rPh>
    <rPh sb="248" eb="250">
      <t>ジャッカン</t>
    </rPh>
    <rPh sb="252" eb="254">
      <t>カコウ</t>
    </rPh>
    <rPh sb="254" eb="256">
      <t>ケイコウ</t>
    </rPh>
    <rPh sb="293" eb="296">
      <t>ゼンネンド</t>
    </rPh>
    <rPh sb="297" eb="299">
      <t>ヒカク</t>
    </rPh>
    <rPh sb="300" eb="302">
      <t>テイカ</t>
    </rPh>
    <rPh sb="337" eb="339">
      <t>シセツ</t>
    </rPh>
    <rPh sb="339" eb="341">
      <t>リヨウ</t>
    </rPh>
    <rPh sb="341" eb="342">
      <t>リツ</t>
    </rPh>
    <phoneticPr fontId="4"/>
  </si>
  <si>
    <t>本市の下水道事業は、高度経済成長期に整備した施設の更新時期を迎えるとともに、人口減少等による収入減の傾向が継続する厳しい経営環境のなか、経営戦略に基づく事業を着実に進め、経営の改善に努めてきた。
そのため、経常収支比率及び経費回収率等の指標からは、経営の健全性・効率性が継続的に確保されていると判断できる。
物価及び労務費の高騰により、今後も経常費用の増加が見込まれるが、「甲府市上下水道事業経営戦略」に基づき、中・長期的視点に立った経年化施設の整備及び管路更新等の事業を着実に進めることにより、施設の強靭化等を図り、将来に健全で安定した下水道事業を繋げられるように、効率的な事業経営に努めていく。</t>
    <rPh sb="171" eb="173">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</si>
</sst>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0.01</c:v>
                </c:pt>
                <c:pt idx="1">
                  <c:v>0.01</c:v>
                </c:pt>
                <c:pt idx="2">
                  <c:v>0.01</c:v>
                </c:pt>
                <c:pt idx="3">
                  <c:v>0.01</c:v>
                </c:pt>
                <c:pt idx="4">
                  <c:v>0.01</c:v>
                </c:pt>
              </c:numCache>
            </c:numRef>
          </c:val>
          <c:extLst>
            <c:ext xmlns:c16="http://schemas.microsoft.com/office/drawing/2014/chart" uri="{C3380CC4-5D6E-409C-BE32-E72D297353CC}">
              <c16:uniqueId val="{00000000-00A6-40B4-9950-BE22508675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0.17</c:v>
                </c:pt>
              </c:numCache>
            </c:numRef>
          </c:val>
          <c:smooth val="0"/>
          <c:extLst>
            <c:ext xmlns:c16="http://schemas.microsoft.com/office/drawing/2014/chart" uri="{C3380CC4-5D6E-409C-BE32-E72D297353CC}">
              <c16:uniqueId val="{00000001-00A6-40B4-9950-BE22508675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77.040000000000006</c:v>
                </c:pt>
                <c:pt idx="1">
                  <c:v>78.739999999999995</c:v>
                </c:pt>
                <c:pt idx="2">
                  <c:v>83.49</c:v>
                </c:pt>
                <c:pt idx="3">
                  <c:v>78.63</c:v>
                </c:pt>
                <c:pt idx="4">
                  <c:v>42.4</c:v>
                </c:pt>
              </c:numCache>
            </c:numRef>
          </c:val>
          <c:extLst>
            <c:ext xmlns:c16="http://schemas.microsoft.com/office/drawing/2014/chart" uri="{C3380CC4-5D6E-409C-BE32-E72D297353CC}">
              <c16:uniqueId val="{00000000-00D0-4A56-837C-07E7CDF046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45.6</c:v>
                </c:pt>
              </c:numCache>
            </c:numRef>
          </c:val>
          <c:smooth val="0"/>
          <c:extLst>
            <c:ext xmlns:c16="http://schemas.microsoft.com/office/drawing/2014/chart" uri="{C3380CC4-5D6E-409C-BE32-E72D297353CC}">
              <c16:uniqueId val="{00000001-00D0-4A56-837C-07E7CDF046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92.94</c:v>
                </c:pt>
                <c:pt idx="1">
                  <c:v>94.43</c:v>
                </c:pt>
                <c:pt idx="2">
                  <c:v>94.94</c:v>
                </c:pt>
                <c:pt idx="3">
                  <c:v>95.49</c:v>
                </c:pt>
                <c:pt idx="4">
                  <c:v>95.58</c:v>
                </c:pt>
              </c:numCache>
            </c:numRef>
          </c:val>
          <c:extLst>
            <c:ext xmlns:c16="http://schemas.microsoft.com/office/drawing/2014/chart" uri="{C3380CC4-5D6E-409C-BE32-E72D297353CC}">
              <c16:uniqueId val="{00000000-0F4A-4888-AC78-678D19AF6F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88.66</c:v>
                </c:pt>
              </c:numCache>
            </c:numRef>
          </c:val>
          <c:smooth val="0"/>
          <c:extLst>
            <c:ext xmlns:c16="http://schemas.microsoft.com/office/drawing/2014/chart" uri="{C3380CC4-5D6E-409C-BE32-E72D297353CC}">
              <c16:uniqueId val="{00000001-0F4A-4888-AC78-678D19AF6F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108.26</c:v>
                </c:pt>
                <c:pt idx="1">
                  <c:v>108.41</c:v>
                </c:pt>
                <c:pt idx="2">
                  <c:v>109.29</c:v>
                </c:pt>
                <c:pt idx="3">
                  <c:v>112.57</c:v>
                </c:pt>
                <c:pt idx="4">
                  <c:v>112.3</c:v>
                </c:pt>
              </c:numCache>
            </c:numRef>
          </c:val>
          <c:extLst>
            <c:ext xmlns:c16="http://schemas.microsoft.com/office/drawing/2014/chart" uri="{C3380CC4-5D6E-409C-BE32-E72D297353CC}">
              <c16:uniqueId val="{00000000-94F5-4429-BCF3-0F88FEECE9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102.68</c:v>
                </c:pt>
              </c:numCache>
            </c:numRef>
          </c:val>
          <c:smooth val="0"/>
          <c:extLst>
            <c:ext xmlns:c16="http://schemas.microsoft.com/office/drawing/2014/chart" uri="{C3380CC4-5D6E-409C-BE32-E72D297353CC}">
              <c16:uniqueId val="{00000001-94F5-4429-BCF3-0F88FEECE9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23.82</c:v>
                </c:pt>
                <c:pt idx="1">
                  <c:v>25.39</c:v>
                </c:pt>
                <c:pt idx="2">
                  <c:v>26.94</c:v>
                </c:pt>
                <c:pt idx="3">
                  <c:v>29.36</c:v>
                </c:pt>
                <c:pt idx="4">
                  <c:v>31.5</c:v>
                </c:pt>
              </c:numCache>
            </c:numRef>
          </c:val>
          <c:extLst>
            <c:ext xmlns:c16="http://schemas.microsoft.com/office/drawing/2014/chart" uri="{C3380CC4-5D6E-409C-BE32-E72D297353CC}">
              <c16:uniqueId val="{00000000-91F4-4469-A0A2-8E161CAEEF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33.159999999999997</c:v>
                </c:pt>
              </c:numCache>
            </c:numRef>
          </c:val>
          <c:smooth val="0"/>
          <c:extLst>
            <c:ext xmlns:c16="http://schemas.microsoft.com/office/drawing/2014/chart" uri="{C3380CC4-5D6E-409C-BE32-E72D297353CC}">
              <c16:uniqueId val="{00000001-91F4-4469-A0A2-8E161CAEEF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2A-42B5-B0BB-3F997144B7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0.12</c:v>
                </c:pt>
              </c:numCache>
            </c:numRef>
          </c:val>
          <c:smooth val="0"/>
          <c:extLst>
            <c:ext xmlns:c16="http://schemas.microsoft.com/office/drawing/2014/chart" uri="{C3380CC4-5D6E-409C-BE32-E72D297353CC}">
              <c16:uniqueId val="{00000001-EF2A-42B5-B0BB-3F997144B7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89-4ACB-8A7A-2587F212BB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58.68</c:v>
                </c:pt>
              </c:numCache>
            </c:numRef>
          </c:val>
          <c:smooth val="0"/>
          <c:extLst>
            <c:ext xmlns:c16="http://schemas.microsoft.com/office/drawing/2014/chart" uri="{C3380CC4-5D6E-409C-BE32-E72D297353CC}">
              <c16:uniqueId val="{00000001-AB89-4ACB-8A7A-2587F212BB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72.02</c:v>
                </c:pt>
                <c:pt idx="1">
                  <c:v>44.38</c:v>
                </c:pt>
                <c:pt idx="2">
                  <c:v>22.24</c:v>
                </c:pt>
                <c:pt idx="3">
                  <c:v>16.89</c:v>
                </c:pt>
                <c:pt idx="4">
                  <c:v>15.83</c:v>
                </c:pt>
              </c:numCache>
            </c:numRef>
          </c:val>
          <c:extLst>
            <c:ext xmlns:c16="http://schemas.microsoft.com/office/drawing/2014/chart" uri="{C3380CC4-5D6E-409C-BE32-E72D297353CC}">
              <c16:uniqueId val="{00000000-7D9F-4F18-BE7B-5B0E0F84D6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45.01</c:v>
                </c:pt>
              </c:numCache>
            </c:numRef>
          </c:val>
          <c:smooth val="0"/>
          <c:extLst>
            <c:ext xmlns:c16="http://schemas.microsoft.com/office/drawing/2014/chart" uri="{C3380CC4-5D6E-409C-BE32-E72D297353CC}">
              <c16:uniqueId val="{00000001-7D9F-4F18-BE7B-5B0E0F84D6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2091.02</c:v>
                </c:pt>
                <c:pt idx="1">
                  <c:v>2109.59</c:v>
                </c:pt>
                <c:pt idx="2">
                  <c:v>2078.4</c:v>
                </c:pt>
                <c:pt idx="3">
                  <c:v>2065.7800000000002</c:v>
                </c:pt>
                <c:pt idx="4">
                  <c:v>2033.34</c:v>
                </c:pt>
              </c:numCache>
            </c:numRef>
          </c:val>
          <c:extLst>
            <c:ext xmlns:c16="http://schemas.microsoft.com/office/drawing/2014/chart" uri="{C3380CC4-5D6E-409C-BE32-E72D297353CC}">
              <c16:uniqueId val="{00000000-B6A8-4C51-A58B-6CD6D101DF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1141.98</c:v>
                </c:pt>
              </c:numCache>
            </c:numRef>
          </c:val>
          <c:smooth val="0"/>
          <c:extLst>
            <c:ext xmlns:c16="http://schemas.microsoft.com/office/drawing/2014/chart" uri="{C3380CC4-5D6E-409C-BE32-E72D297353CC}">
              <c16:uniqueId val="{00000001-B6A8-4C51-A58B-6CD6D101DF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999-41FD-BFE0-A6CCFE1985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7999-41FD-BFE0-A6CCFE1985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171.03</c:v>
                </c:pt>
                <c:pt idx="1">
                  <c:v>169.02</c:v>
                </c:pt>
                <c:pt idx="2">
                  <c:v>170.58</c:v>
                </c:pt>
                <c:pt idx="3">
                  <c:v>171.9</c:v>
                </c:pt>
                <c:pt idx="4">
                  <c:v>170.6</c:v>
                </c:pt>
              </c:numCache>
            </c:numRef>
          </c:val>
          <c:extLst>
            <c:ext xmlns:c16="http://schemas.microsoft.com/office/drawing/2014/chart" uri="{C3380CC4-5D6E-409C-BE32-E72D297353CC}">
              <c16:uniqueId val="{00000000-3E1A-4908-9A3A-A7FC36527F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194.42</c:v>
                </c:pt>
              </c:numCache>
            </c:numRef>
          </c:val>
          <c:smooth val="0"/>
          <c:extLst>
            <c:ext xmlns:c16="http://schemas.microsoft.com/office/drawing/2014/chart" uri="{C3380CC4-5D6E-409C-BE32-E72D297353CC}">
              <c16:uniqueId val="{00000001-3E1A-4908-9A3A-A7FC36527F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山梨県　甲府市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自治体職員</v>
      </c>
      <c r="AE8" s="65"/>
      <c r="AF8" s="65"/>
      <c r="AG8" s="65"/>
      <c r="AH8" s="65"/>
      <c r="AI8" s="65"/>
      <c r="AJ8" s="65"/>
      <c r="AK8" s="3"/>
      <c r="AL8" s="44">
        <f>データ!S6</f>
        <v>184827</v>
      </c>
      <c r="AM8" s="44"/>
      <c r="AN8" s="44"/>
      <c r="AO8" s="44"/>
      <c r="AP8" s="44"/>
      <c r="AQ8" s="44"/>
      <c r="AR8" s="44"/>
      <c r="AS8" s="44"/>
      <c r="AT8" s="45">
        <f>データ!T6</f>
        <v>1648.85</v>
      </c>
      <c r="AU8" s="45"/>
      <c r="AV8" s="45"/>
      <c r="AW8" s="45"/>
      <c r="AX8" s="45"/>
      <c r="AY8" s="45"/>
      <c r="AZ8" s="45"/>
      <c r="BA8" s="45"/>
      <c r="BB8" s="45">
        <f>データ!U6</f>
        <v>112.09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47.24</v>
      </c>
      <c r="J10" s="45"/>
      <c r="K10" s="45"/>
      <c r="L10" s="45"/>
      <c r="M10" s="45"/>
      <c r="N10" s="45"/>
      <c r="O10" s="45"/>
      <c r="P10" s="45">
        <f>データ!P6</f>
        <v>14.61</v>
      </c>
      <c r="Q10" s="45"/>
      <c r="R10" s="45"/>
      <c r="S10" s="45"/>
      <c r="T10" s="45"/>
      <c r="U10" s="45"/>
      <c r="V10" s="45"/>
      <c r="W10" s="45">
        <f>データ!Q6</f>
        <v>41.86</v>
      </c>
      <c r="X10" s="45"/>
      <c r="Y10" s="45"/>
      <c r="Z10" s="45"/>
      <c r="AA10" s="45"/>
      <c r="AB10" s="45"/>
      <c r="AC10" s="45"/>
      <c r="AD10" s="44">
        <f>データ!R6</f>
        <v>2431</v>
      </c>
      <c r="AE10" s="44"/>
      <c r="AF10" s="44"/>
      <c r="AG10" s="44"/>
      <c r="AH10" s="44"/>
      <c r="AI10" s="44"/>
      <c r="AJ10" s="44"/>
      <c r="AK10" s="2"/>
      <c r="AL10" s="44">
        <f>データ!V6</f>
        <v>26878</v>
      </c>
      <c r="AM10" s="44"/>
      <c r="AN10" s="44"/>
      <c r="AO10" s="44"/>
      <c r="AP10" s="44"/>
      <c r="AQ10" s="44"/>
      <c r="AR10" s="44"/>
      <c r="AS10" s="44"/>
      <c r="AT10" s="45">
        <f>データ!W6</f>
        <v>8.67</v>
      </c>
      <c r="AU10" s="45"/>
      <c r="AV10" s="45"/>
      <c r="AW10" s="45"/>
      <c r="AX10" s="45"/>
      <c r="AY10" s="45"/>
      <c r="AZ10" s="45"/>
      <c r="BA10" s="45"/>
      <c r="BB10" s="45">
        <f>データ!X6</f>
        <v>3100.12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3Dii6WZVfqomng75N0z9MCpjG1yk4h6Fpnycl5PmSTV1JQUcO84iWQb5CsBQ/odnhSetXdepp7SH0ww/n0zGA==" saltValue="vz5/nI2YhFk9t1Hktgu4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192015</v>
      </c>
      <c r="D6" s="19">
        <f t="shared" si="3"/>
        <v>46</v>
      </c>
      <c r="E6" s="19">
        <f t="shared" si="3"/>
        <v>17</v>
      </c>
      <c r="F6" s="19">
        <f t="shared" si="3"/>
        <v>4</v>
      </c>
      <c r="G6" s="19">
        <f t="shared" si="3"/>
        <v>0</v>
      </c>
      <c r="H6" s="19" t="str">
        <f t="shared" si="3"/>
        <v>山梨県　甲府市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47.24</v>
      </c>
      <c r="P6" s="20">
        <f t="shared" si="3"/>
        <v>14.61</v>
      </c>
      <c r="Q6" s="20">
        <f t="shared" si="3"/>
        <v>41.86</v>
      </c>
      <c r="R6" s="20">
        <f t="shared" si="3"/>
        <v>2431</v>
      </c>
      <c r="S6" s="20">
        <f t="shared" si="3"/>
        <v>184827</v>
      </c>
      <c r="T6" s="20">
        <f t="shared" si="3"/>
        <v>1648.85</v>
      </c>
      <c r="U6" s="20">
        <f t="shared" si="3"/>
        <v>112.09</v>
      </c>
      <c r="V6" s="20">
        <f t="shared" si="3"/>
        <v>26878</v>
      </c>
      <c r="W6" s="20">
        <f t="shared" si="3"/>
        <v>8.67</v>
      </c>
      <c r="X6" s="20">
        <f t="shared" si="3"/>
        <v>3100.12</v>
      </c>
      <c r="Y6" s="21">
        <f>IF(Y7="",NA(),Y7)</f>
        <v>108.26</v>
      </c>
      <c r="Z6" s="21">
        <f t="shared" ref="Z6:AH6" si="4">IF(Z7="",NA(),Z7)</f>
        <v>108.41</v>
      </c>
      <c r="AA6" s="21">
        <f t="shared" si="4"/>
        <v>109.29</v>
      </c>
      <c r="AB6" s="21">
        <f t="shared" si="4"/>
        <v>112.57</v>
      </c>
      <c r="AC6" s="21">
        <f t="shared" si="4"/>
        <v>112.3</v>
      </c>
      <c r="AD6" s="21">
        <f t="shared" si="4"/>
        <v>102.73</v>
      </c>
      <c r="AE6" s="21">
        <f t="shared" si="4"/>
        <v>105.78</v>
      </c>
      <c r="AF6" s="21">
        <f t="shared" si="4"/>
        <v>106.09</v>
      </c>
      <c r="AG6" s="21">
        <f t="shared" si="4"/>
        <v>106.44</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58.68</v>
      </c>
      <c r="AT6" s="20" t="str">
        <f>IF(AT7="","",IF(AT7="-","【-】","【"&amp;SUBSTITUTE(TEXT(AT7,"#,##0.00"),"-","△")&amp;"】"))</f>
        <v>【65.73】</v>
      </c>
      <c r="AU6" s="21">
        <f>IF(AU7="",NA(),AU7)</f>
        <v>72.02</v>
      </c>
      <c r="AV6" s="21">
        <f t="shared" ref="AV6:BD6" si="6">IF(AV7="",NA(),AV7)</f>
        <v>44.38</v>
      </c>
      <c r="AW6" s="21">
        <f t="shared" si="6"/>
        <v>22.24</v>
      </c>
      <c r="AX6" s="21">
        <f t="shared" si="6"/>
        <v>16.89</v>
      </c>
      <c r="AY6" s="21">
        <f t="shared" si="6"/>
        <v>15.83</v>
      </c>
      <c r="AZ6" s="21">
        <f t="shared" si="6"/>
        <v>47.72</v>
      </c>
      <c r="BA6" s="21">
        <f t="shared" si="6"/>
        <v>44.24</v>
      </c>
      <c r="BB6" s="21">
        <f t="shared" si="6"/>
        <v>43.07</v>
      </c>
      <c r="BC6" s="21">
        <f t="shared" si="6"/>
        <v>45.42</v>
      </c>
      <c r="BD6" s="21">
        <f t="shared" si="6"/>
        <v>45.01</v>
      </c>
      <c r="BE6" s="20" t="str">
        <f>IF(BE7="","",IF(BE7="-","【-】","【"&amp;SUBSTITUTE(TEXT(BE7,"#,##0.00"),"-","△")&amp;"】"))</f>
        <v>【48.91】</v>
      </c>
      <c r="BF6" s="21">
        <f>IF(BF7="",NA(),BF7)</f>
        <v>2091.02</v>
      </c>
      <c r="BG6" s="21">
        <f t="shared" ref="BG6:BO6" si="7">IF(BG7="",NA(),BG7)</f>
        <v>2109.59</v>
      </c>
      <c r="BH6" s="21">
        <f t="shared" si="7"/>
        <v>2078.4</v>
      </c>
      <c r="BI6" s="21">
        <f t="shared" si="7"/>
        <v>2065.7800000000002</v>
      </c>
      <c r="BJ6" s="21">
        <f t="shared" si="7"/>
        <v>2033.34</v>
      </c>
      <c r="BK6" s="21">
        <f t="shared" si="7"/>
        <v>1206.79</v>
      </c>
      <c r="BL6" s="21">
        <f t="shared" si="7"/>
        <v>1258.43</v>
      </c>
      <c r="BM6" s="21">
        <f t="shared" si="7"/>
        <v>1163.75</v>
      </c>
      <c r="BN6" s="21">
        <f t="shared" si="7"/>
        <v>1195.47</v>
      </c>
      <c r="BO6" s="21">
        <f t="shared" si="7"/>
        <v>1141.98</v>
      </c>
      <c r="BP6" s="20" t="str">
        <f>IF(BP7="","",IF(BP7="-","【-】","【"&amp;SUBSTITUTE(TEXT(BP7,"#,##0.00"),"-","△")&amp;"】"))</f>
        <v>【1,156.82】</v>
      </c>
      <c r="BQ6" s="21">
        <f>IF(BQ7="",NA(),BQ7)</f>
        <v>100</v>
      </c>
      <c r="BR6" s="21">
        <f t="shared" ref="BR6:BZ6" si="8">IF(BR7="",NA(),BR7)</f>
        <v>100</v>
      </c>
      <c r="BS6" s="21">
        <f t="shared" si="8"/>
        <v>100</v>
      </c>
      <c r="BT6" s="21">
        <f t="shared" si="8"/>
        <v>100</v>
      </c>
      <c r="BU6" s="21">
        <f t="shared" si="8"/>
        <v>100</v>
      </c>
      <c r="BV6" s="21">
        <f t="shared" si="8"/>
        <v>71.84</v>
      </c>
      <c r="BW6" s="21">
        <f t="shared" si="8"/>
        <v>73.36</v>
      </c>
      <c r="BX6" s="21">
        <f t="shared" si="8"/>
        <v>72.599999999999994</v>
      </c>
      <c r="BY6" s="21">
        <f t="shared" si="8"/>
        <v>69.430000000000007</v>
      </c>
      <c r="BZ6" s="21">
        <f t="shared" si="8"/>
        <v>82.27</v>
      </c>
      <c r="CA6" s="20" t="str">
        <f>IF(CA7="","",IF(CA7="-","【-】","【"&amp;SUBSTITUTE(TEXT(CA7,"#,##0.00"),"-","△")&amp;"】"))</f>
        <v>【75.33】</v>
      </c>
      <c r="CB6" s="21">
        <f>IF(CB7="",NA(),CB7)</f>
        <v>171.03</v>
      </c>
      <c r="CC6" s="21">
        <f t="shared" ref="CC6:CK6" si="9">IF(CC7="",NA(),CC7)</f>
        <v>169.02</v>
      </c>
      <c r="CD6" s="21">
        <f t="shared" si="9"/>
        <v>170.58</v>
      </c>
      <c r="CE6" s="21">
        <f t="shared" si="9"/>
        <v>171.9</v>
      </c>
      <c r="CF6" s="21">
        <f t="shared" si="9"/>
        <v>170.6</v>
      </c>
      <c r="CG6" s="21">
        <f t="shared" si="9"/>
        <v>228.47</v>
      </c>
      <c r="CH6" s="21">
        <f t="shared" si="9"/>
        <v>224.88</v>
      </c>
      <c r="CI6" s="21">
        <f t="shared" si="9"/>
        <v>228.64</v>
      </c>
      <c r="CJ6" s="21">
        <f t="shared" si="9"/>
        <v>239.46</v>
      </c>
      <c r="CK6" s="21">
        <f t="shared" si="9"/>
        <v>194.42</v>
      </c>
      <c r="CL6" s="20" t="str">
        <f>IF(CL7="","",IF(CL7="-","【-】","【"&amp;SUBSTITUTE(TEXT(CL7,"#,##0.00"),"-","△")&amp;"】"))</f>
        <v>【215.73】</v>
      </c>
      <c r="CM6" s="21">
        <f>IF(CM7="",NA(),CM7)</f>
        <v>77.040000000000006</v>
      </c>
      <c r="CN6" s="21">
        <f t="shared" ref="CN6:CV6" si="10">IF(CN7="",NA(),CN7)</f>
        <v>78.739999999999995</v>
      </c>
      <c r="CO6" s="21">
        <f t="shared" si="10"/>
        <v>83.49</v>
      </c>
      <c r="CP6" s="21">
        <f t="shared" si="10"/>
        <v>78.63</v>
      </c>
      <c r="CQ6" s="21">
        <f t="shared" si="10"/>
        <v>42.4</v>
      </c>
      <c r="CR6" s="21">
        <f t="shared" si="10"/>
        <v>42.47</v>
      </c>
      <c r="CS6" s="21">
        <f t="shared" si="10"/>
        <v>42.4</v>
      </c>
      <c r="CT6" s="21">
        <f t="shared" si="10"/>
        <v>42.28</v>
      </c>
      <c r="CU6" s="21">
        <f t="shared" si="10"/>
        <v>41.06</v>
      </c>
      <c r="CV6" s="21">
        <f t="shared" si="10"/>
        <v>45.6</v>
      </c>
      <c r="CW6" s="20" t="str">
        <f>IF(CW7="","",IF(CW7="-","【-】","【"&amp;SUBSTITUTE(TEXT(CW7,"#,##0.00"),"-","△")&amp;"】"))</f>
        <v>【43.28】</v>
      </c>
      <c r="CX6" s="21">
        <f>IF(CX7="",NA(),CX7)</f>
        <v>92.94</v>
      </c>
      <c r="CY6" s="21">
        <f t="shared" ref="CY6:DG6" si="11">IF(CY7="",NA(),CY7)</f>
        <v>94.43</v>
      </c>
      <c r="CZ6" s="21">
        <f t="shared" si="11"/>
        <v>94.94</v>
      </c>
      <c r="DA6" s="21">
        <f t="shared" si="11"/>
        <v>95.49</v>
      </c>
      <c r="DB6" s="21">
        <f t="shared" si="11"/>
        <v>95.58</v>
      </c>
      <c r="DC6" s="21">
        <f t="shared" si="11"/>
        <v>83.75</v>
      </c>
      <c r="DD6" s="21">
        <f t="shared" si="11"/>
        <v>84.19</v>
      </c>
      <c r="DE6" s="21">
        <f t="shared" si="11"/>
        <v>84.34</v>
      </c>
      <c r="DF6" s="21">
        <f t="shared" si="11"/>
        <v>84.34</v>
      </c>
      <c r="DG6" s="21">
        <f t="shared" si="11"/>
        <v>88.66</v>
      </c>
      <c r="DH6" s="20" t="str">
        <f>IF(DH7="","",IF(DH7="-","【-】","【"&amp;SUBSTITUTE(TEXT(DH7,"#,##0.00"),"-","△")&amp;"】"))</f>
        <v>【86.21】</v>
      </c>
      <c r="DI6" s="21">
        <f>IF(DI7="",NA(),DI7)</f>
        <v>23.82</v>
      </c>
      <c r="DJ6" s="21">
        <f t="shared" ref="DJ6:DR6" si="12">IF(DJ7="",NA(),DJ7)</f>
        <v>25.39</v>
      </c>
      <c r="DK6" s="21">
        <f t="shared" si="12"/>
        <v>26.94</v>
      </c>
      <c r="DL6" s="21">
        <f t="shared" si="12"/>
        <v>29.36</v>
      </c>
      <c r="DM6" s="21">
        <f t="shared" si="12"/>
        <v>31.5</v>
      </c>
      <c r="DN6" s="21">
        <f t="shared" si="12"/>
        <v>24.68</v>
      </c>
      <c r="DO6" s="21">
        <f t="shared" si="12"/>
        <v>21.36</v>
      </c>
      <c r="DP6" s="21">
        <f t="shared" si="12"/>
        <v>22.79</v>
      </c>
      <c r="DQ6" s="21">
        <f t="shared" si="12"/>
        <v>24.8</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0.12</v>
      </c>
      <c r="ED6" s="20" t="str">
        <f>IF(ED7="","",IF(ED7="-","【-】","【"&amp;SUBSTITUTE(TEXT(ED7,"#,##0.00"),"-","△")&amp;"】"))</f>
        <v>【0.09】</v>
      </c>
      <c r="EE6" s="21">
        <f>IF(EE7="",NA(),EE7)</f>
        <v>0.01</v>
      </c>
      <c r="EF6" s="21">
        <f t="shared" ref="EF6:EN6" si="14">IF(EF7="",NA(),EF7)</f>
        <v>0.01</v>
      </c>
      <c r="EG6" s="21">
        <f t="shared" si="14"/>
        <v>0.01</v>
      </c>
      <c r="EH6" s="21">
        <f t="shared" si="14"/>
        <v>0.01</v>
      </c>
      <c r="EI6" s="21">
        <f t="shared" si="14"/>
        <v>0.01</v>
      </c>
      <c r="EJ6" s="21">
        <f t="shared" si="14"/>
        <v>0.36</v>
      </c>
      <c r="EK6" s="21">
        <f t="shared" si="14"/>
        <v>0.39</v>
      </c>
      <c r="EL6" s="21">
        <f t="shared" si="14"/>
        <v>0.1</v>
      </c>
      <c r="EM6" s="21">
        <f t="shared" si="14"/>
        <v>0.08</v>
      </c>
      <c r="EN6" s="21">
        <f t="shared" si="14"/>
        <v>0.17</v>
      </c>
      <c r="EO6" s="20" t="str">
        <f>IF(EO7="","",IF(EO7="-","【-】","【"&amp;SUBSTITUTE(TEXT(EO7,"#,##0.00"),"-","△")&amp;"】"))</f>
        <v>【0.11】</v>
      </c>
    </row>
    <row r="7" spans="1:148" s="22" customFormat="1" x14ac:dyDescent="0.15">
      <c r="A7" s="14"/>
      <c r="B7" s="23">
        <v>2023</v>
      </c>
      <c r="C7" s="23">
        <v>192015</v>
      </c>
      <c r="D7" s="23">
        <v>46</v>
      </c>
      <c r="E7" s="23">
        <v>17</v>
      </c>
      <c r="F7" s="23">
        <v>4</v>
      </c>
      <c r="G7" s="23">
        <v>0</v>
      </c>
      <c r="H7" s="23" t="s">
        <v>96</v>
      </c>
      <c r="I7" s="23" t="s">
        <v>97</v>
      </c>
      <c r="J7" s="23" t="s">
        <v>98</v>
      </c>
      <c r="K7" s="23" t="s">
        <v>99</v>
      </c>
      <c r="L7" s="23" t="s">
        <v>100</v>
      </c>
      <c r="M7" s="23" t="s">
        <v>101</v>
      </c>
      <c r="N7" s="24" t="s">
        <v>102</v>
      </c>
      <c r="O7" s="24">
        <v>47.24</v>
      </c>
      <c r="P7" s="24">
        <v>14.61</v>
      </c>
      <c r="Q7" s="24">
        <v>41.86</v>
      </c>
      <c r="R7" s="24">
        <v>2431</v>
      </c>
      <c r="S7" s="24">
        <v>184827</v>
      </c>
      <c r="T7" s="24">
        <v>1648.85</v>
      </c>
      <c r="U7" s="24">
        <v>112.09</v>
      </c>
      <c r="V7" s="24">
        <v>26878</v>
      </c>
      <c r="W7" s="24">
        <v>8.67</v>
      </c>
      <c r="X7" s="24">
        <v>3100.12</v>
      </c>
      <c r="Y7" s="24">
        <v>108.26</v>
      </c>
      <c r="Z7" s="24">
        <v>108.41</v>
      </c>
      <c r="AA7" s="24">
        <v>109.29</v>
      </c>
      <c r="AB7" s="24">
        <v>112.57</v>
      </c>
      <c r="AC7" s="24">
        <v>112.3</v>
      </c>
      <c r="AD7" s="24">
        <v>102.73</v>
      </c>
      <c r="AE7" s="24">
        <v>105.78</v>
      </c>
      <c r="AF7" s="24">
        <v>106.09</v>
      </c>
      <c r="AG7" s="24">
        <v>106.44</v>
      </c>
      <c r="AH7" s="24">
        <v>102.68</v>
      </c>
      <c r="AI7" s="24">
        <v>105.09</v>
      </c>
      <c r="AJ7" s="24">
        <v>0</v>
      </c>
      <c r="AK7" s="24">
        <v>0</v>
      </c>
      <c r="AL7" s="24">
        <v>0</v>
      </c>
      <c r="AM7" s="24">
        <v>0</v>
      </c>
      <c r="AN7" s="24">
        <v>0</v>
      </c>
      <c r="AO7" s="24">
        <v>94.97</v>
      </c>
      <c r="AP7" s="24">
        <v>63.96</v>
      </c>
      <c r="AQ7" s="24">
        <v>69.42</v>
      </c>
      <c r="AR7" s="24">
        <v>72.86</v>
      </c>
      <c r="AS7" s="24">
        <v>58.68</v>
      </c>
      <c r="AT7" s="24">
        <v>65.73</v>
      </c>
      <c r="AU7" s="24">
        <v>72.02</v>
      </c>
      <c r="AV7" s="24">
        <v>44.38</v>
      </c>
      <c r="AW7" s="24">
        <v>22.24</v>
      </c>
      <c r="AX7" s="24">
        <v>16.89</v>
      </c>
      <c r="AY7" s="24">
        <v>15.83</v>
      </c>
      <c r="AZ7" s="24">
        <v>47.72</v>
      </c>
      <c r="BA7" s="24">
        <v>44.24</v>
      </c>
      <c r="BB7" s="24">
        <v>43.07</v>
      </c>
      <c r="BC7" s="24">
        <v>45.42</v>
      </c>
      <c r="BD7" s="24">
        <v>45.01</v>
      </c>
      <c r="BE7" s="24">
        <v>48.91</v>
      </c>
      <c r="BF7" s="24">
        <v>2091.02</v>
      </c>
      <c r="BG7" s="24">
        <v>2109.59</v>
      </c>
      <c r="BH7" s="24">
        <v>2078.4</v>
      </c>
      <c r="BI7" s="24">
        <v>2065.7800000000002</v>
      </c>
      <c r="BJ7" s="24">
        <v>2033.34</v>
      </c>
      <c r="BK7" s="24">
        <v>1206.79</v>
      </c>
      <c r="BL7" s="24">
        <v>1258.43</v>
      </c>
      <c r="BM7" s="24">
        <v>1163.75</v>
      </c>
      <c r="BN7" s="24">
        <v>1195.47</v>
      </c>
      <c r="BO7" s="24">
        <v>1141.98</v>
      </c>
      <c r="BP7" s="24">
        <v>1156.82</v>
      </c>
      <c r="BQ7" s="24">
        <v>100</v>
      </c>
      <c r="BR7" s="24">
        <v>100</v>
      </c>
      <c r="BS7" s="24">
        <v>100</v>
      </c>
      <c r="BT7" s="24">
        <v>100</v>
      </c>
      <c r="BU7" s="24">
        <v>100</v>
      </c>
      <c r="BV7" s="24">
        <v>71.84</v>
      </c>
      <c r="BW7" s="24">
        <v>73.36</v>
      </c>
      <c r="BX7" s="24">
        <v>72.599999999999994</v>
      </c>
      <c r="BY7" s="24">
        <v>69.430000000000007</v>
      </c>
      <c r="BZ7" s="24">
        <v>82.27</v>
      </c>
      <c r="CA7" s="24">
        <v>75.33</v>
      </c>
      <c r="CB7" s="24">
        <v>171.03</v>
      </c>
      <c r="CC7" s="24">
        <v>169.02</v>
      </c>
      <c r="CD7" s="24">
        <v>170.58</v>
      </c>
      <c r="CE7" s="24">
        <v>171.9</v>
      </c>
      <c r="CF7" s="24">
        <v>170.6</v>
      </c>
      <c r="CG7" s="24">
        <v>228.47</v>
      </c>
      <c r="CH7" s="24">
        <v>224.88</v>
      </c>
      <c r="CI7" s="24">
        <v>228.64</v>
      </c>
      <c r="CJ7" s="24">
        <v>239.46</v>
      </c>
      <c r="CK7" s="24">
        <v>194.42</v>
      </c>
      <c r="CL7" s="24">
        <v>215.73</v>
      </c>
      <c r="CM7" s="24">
        <v>77.040000000000006</v>
      </c>
      <c r="CN7" s="24">
        <v>78.739999999999995</v>
      </c>
      <c r="CO7" s="24">
        <v>83.49</v>
      </c>
      <c r="CP7" s="24">
        <v>78.63</v>
      </c>
      <c r="CQ7" s="24">
        <v>42.4</v>
      </c>
      <c r="CR7" s="24">
        <v>42.47</v>
      </c>
      <c r="CS7" s="24">
        <v>42.4</v>
      </c>
      <c r="CT7" s="24">
        <v>42.28</v>
      </c>
      <c r="CU7" s="24">
        <v>41.06</v>
      </c>
      <c r="CV7" s="24">
        <v>45.6</v>
      </c>
      <c r="CW7" s="24">
        <v>43.28</v>
      </c>
      <c r="CX7" s="24">
        <v>92.94</v>
      </c>
      <c r="CY7" s="24">
        <v>94.43</v>
      </c>
      <c r="CZ7" s="24">
        <v>94.94</v>
      </c>
      <c r="DA7" s="24">
        <v>95.49</v>
      </c>
      <c r="DB7" s="24">
        <v>95.58</v>
      </c>
      <c r="DC7" s="24">
        <v>83.75</v>
      </c>
      <c r="DD7" s="24">
        <v>84.19</v>
      </c>
      <c r="DE7" s="24">
        <v>84.34</v>
      </c>
      <c r="DF7" s="24">
        <v>84.34</v>
      </c>
      <c r="DG7" s="24">
        <v>88.66</v>
      </c>
      <c r="DH7" s="24">
        <v>86.21</v>
      </c>
      <c r="DI7" s="24">
        <v>23.82</v>
      </c>
      <c r="DJ7" s="24">
        <v>25.39</v>
      </c>
      <c r="DK7" s="24">
        <v>26.94</v>
      </c>
      <c r="DL7" s="24">
        <v>29.36</v>
      </c>
      <c r="DM7" s="24">
        <v>31.5</v>
      </c>
      <c r="DN7" s="24">
        <v>24.68</v>
      </c>
      <c r="DO7" s="24">
        <v>21.36</v>
      </c>
      <c r="DP7" s="24">
        <v>22.79</v>
      </c>
      <c r="DQ7" s="24">
        <v>24.8</v>
      </c>
      <c r="DR7" s="24">
        <v>33.159999999999997</v>
      </c>
      <c r="DS7" s="24">
        <v>29.62</v>
      </c>
      <c r="DT7" s="24">
        <v>0</v>
      </c>
      <c r="DU7" s="24">
        <v>0</v>
      </c>
      <c r="DV7" s="24">
        <v>0</v>
      </c>
      <c r="DW7" s="24">
        <v>0</v>
      </c>
      <c r="DX7" s="24">
        <v>0</v>
      </c>
      <c r="DY7" s="24">
        <v>8.6199999999999992</v>
      </c>
      <c r="DZ7" s="24">
        <v>0.01</v>
      </c>
      <c r="EA7" s="24">
        <v>0.01</v>
      </c>
      <c r="EB7" s="24">
        <v>0.02</v>
      </c>
      <c r="EC7" s="24">
        <v>0.12</v>
      </c>
      <c r="ED7" s="24">
        <v>0.09</v>
      </c>
      <c r="EE7" s="24">
        <v>0.01</v>
      </c>
      <c r="EF7" s="24">
        <v>0.01</v>
      </c>
      <c r="EG7" s="24">
        <v>0.01</v>
      </c>
      <c r="EH7" s="24">
        <v>0.01</v>
      </c>
      <c r="EI7" s="24">
        <v>0.01</v>
      </c>
      <c r="EJ7" s="24">
        <v>0.36</v>
      </c>
      <c r="EK7" s="24">
        <v>0.39</v>
      </c>
      <c r="EL7" s="24">
        <v>0.1</v>
      </c>
      <c r="EM7" s="24">
        <v>0.08</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2025-02-05T07:01:34Z</cp:lastPrinted>
  <dcterms:created xsi:type="dcterms:W3CDTF">2024-12-19T01:23:40Z</dcterms:created>
  <dcterms:modified xsi:type="dcterms:W3CDTF">2025-02-05T07:03:43Z</dcterms:modified>
  <cp:category/>
</cp:coreProperties>
</file>