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file01\共有フォルダ$\C00-水道企業団\C30-総務担当\(15)　財政に属する事務に関すること\240117_88   公営企業に係る経営比較分析表（令和４年度）の分析等について（依頼）\240117_88_2(0201)   公営企業に係る経営比較分析表（令和４年度）の分析等について（提出伺い）\"/>
    </mc:Choice>
  </mc:AlternateContent>
  <workbookProtection workbookAlgorithmName="SHA-512" workbookHashValue="Lb0wmOx7oGN2Saax13k/6tfCPq9f62lctbGcKjE1c2v4+GAQGcZ2PEBPd03o7EKnGTPDTfB4PkuRdmWeNA2PLQ==" workbookSaltValue="YwE5UAMsDqJqtYEew/MJe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<sst xmlns="http://schemas.openxmlformats.org/spreadsheetml/2006/main" count="231" uniqueCount="115">
  <si>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</si>
  <si>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</si>
  <si>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</si>
  <si>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</si>
  <si>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</si>
  <si>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</si>
  <si>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</si>
  <si>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</si>
  <si>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</si>
  <si>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</si>
  <si>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</si>
  <si>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</si>
  <si>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</si>
  <si>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</si>
  <si>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</si>
  <si>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</si>
  <si>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</si>
  <si>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</si>
  <si>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</si>
  <si>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</si>
  <si>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</si>
  <si>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</si>
  <si>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</si>
  <si>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</si>
  <si>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</si>
  <si>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</si>
  <si>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</si>
  <si>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</si>
  <si>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</si>
  <si>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</si>
  <si>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</si>
  <si>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</si>
  <si>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</si>
  <si>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</si>
  <si>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</si>
  <si>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</si>
  <si>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</si>
  <si>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</si>
  <si>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</si>
  <si>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</si>
  <si>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</si>
  <si>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</si>
  <si>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</si>
  <si>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</si>
  <si>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</si>
  <si>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</si>
  <si>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</si>
  <si>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</si>
  <si>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</si>
  <si>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</si>
  <si>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</si>
  <si>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</si>
  <si>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</si>
  <si>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</si>
  <si>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</si>
  <si>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</si>
  <si>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</si>
  <si>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</si>
  <si>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</si>
  <si>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</si>
  <si>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</si>
  <si>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</si>
  <si>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</si>
  <si>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</si>
  <si>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</si>
  <si>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</si>
  <si>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</si>
  <si>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</si>
  <si>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</si>
  <si>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</si>
  <si>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</si>
  <si>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</si>
  <si>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</si>
  <si>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</si>
  <si>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</si>
  <si>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</si>
  <si>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</si>
  <si>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</si>
  <si>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</si>
  <si>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</si>
  <si>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</si>
  <si>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</si>
  <si>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</si>
  <si>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</si>
  <si>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</si>
  <si>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</si>
  <si>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</si>
  <si>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</si>
  <si>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</si>
  <si>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</si>
  <si>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</si>
  <si>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</si>
  <si>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</si>
  <si>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東部地域広域水道企業団</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</si>
  <si>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</si>
  <si>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</si>
  <si>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</si>
  <si>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</si>
  <si>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</si>
  <si>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</si>
  <si>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</si>
  <si>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</si>
  <si>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</si>
  <si>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</si>
  <si>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</si>
  <si>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</si>
  <si>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</si>
  <si>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</si>
  <si>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</si>
  <si>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</si>
  <si>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</si>
  <si>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</si>
  <si>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有形固定資産減価償却率は年々2％程度数値が上昇し、法定耐用年数を迎える固定資産が増加傾向にあることが分かる。管路経年化率は改善傾向にあり、類似団体平均と比較すると経年化は抑えられているといえる。しかし、管路更新率は年度によってバラつきがあり、類似団体と比較しても管路更新が遅れている状況である。
　現在行っている交付金事業を活用して整備等のコストを抑えつつ、将来の人口を見据えた適材適所の施設整備や更新を行う。</t>
    <rPh sb="77" eb="79">
      <t>ヒカク</t>
    </rPh>
    <phoneticPr fontId="4"/>
  </si>
  <si>
    <t>　令和４年度は、平成２９年４月に水道料金の改定を行ってから６年目にあたる。経営状況の厳しさがいっそう増すなかで、次期の料金改定についても検討をはじめる段階に差し掛かっているともいえる。
　しかしながらコロナ禍からの脱却や国際情勢の変動に伴い、物価の上昇が顕著であり市民生活に多大な影響が生じている。そうしたなかで、水道料金の値上げには理解を得難い。交付金等の活用により、収支バランスを改善し、料金改定をできるだけ先送りするようにしていきたい。
　また、令和４年３月末に改定した水道ビジョン・経営戦略に基づき、施設のダウンサイジングや効率化に引き続き取り組み、経常的な費用を削減することや、構成市との連携を強化することで持続可能な水道事業の運営に努めていきたい。</t>
    <rPh sb="107" eb="109">
      <t>ダッキャク</t>
    </rPh>
    <rPh sb="110" eb="114">
      <t>コクサイジョウセイ</t>
    </rPh>
    <rPh sb="115" eb="117">
      <t>ヘンドウ</t>
    </rPh>
    <rPh sb="118" eb="119">
      <t>トモナ</t>
    </rPh>
    <rPh sb="127" eb="129">
      <t>ケンチョ</t>
    </rPh>
    <rPh sb="206" eb="208">
      <t>サキオク</t>
    </rPh>
    <phoneticPr fontId="4"/>
  </si>
  <si>
    <t>　経常収支比率は、近年90％台で推移しており、依然赤字経営となっている。累積欠損金比率についても赤字経営のため、積み増し状況が続いているが、増加幅は縮小が図られており、この傾向を維持したい。流動比率についても100パーセントを下回っており、資金繰りが厳しい状況であるといえる。
　企業債残高対給水収益比率は、年々値が小さくなっており、改善傾向といえる。これは平成３０年度から行っている交付金事業により、起債額の低減化が図られており、その効果が表れていると考えられる。今後も減少傾向を維持したい。
　料金回収率は近年改善傾向で推移しているが、依然として類似団体平均には及ばない。水道料金以外の構成市からの繰出基準外の繰入金によっても補てんを行っており、更なる経営努力を図りたい。
　給水原価はほぼ横ばい、有収率は改善がみられたものの、施設利用率は年々悪化しているため、施設のダウンサイジング等によって引き続き改善に努めたい。</t>
    <rPh sb="48" eb="50">
      <t>アカジ</t>
    </rPh>
    <rPh sb="50" eb="52">
      <t>ケイエイ</t>
    </rPh>
    <rPh sb="70" eb="72">
      <t>ゾウカ</t>
    </rPh>
    <rPh sb="72" eb="73">
      <t>ハバ</t>
    </rPh>
    <rPh sb="74" eb="76">
      <t>シュクショウ</t>
    </rPh>
    <rPh sb="77" eb="78">
      <t>ハカ</t>
    </rPh>
    <rPh sb="86" eb="88">
      <t>ケイコウ</t>
    </rPh>
    <rPh sb="89" eb="91">
      <t>イジ</t>
    </rPh>
    <rPh sb="113" eb="115">
      <t>シタマワ</t>
    </rPh>
    <rPh sb="257" eb="259">
      <t>カイゼン</t>
    </rPh>
    <rPh sb="259" eb="261">
      <t>ケイコウ</t>
    </rPh>
    <rPh sb="288" eb="292">
      <t>スイドウリョウキン</t>
    </rPh>
    <rPh sb="292" eb="294">
      <t>イガイ</t>
    </rPh>
    <rPh sb="333" eb="334">
      <t>ハカ</t>
    </rPh>
    <rPh sb="347" eb="348">
      <t>ヨコ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</si>
</sst>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0.25</c:v>
                </c:pt>
                <c:pt idx="1">
                  <c:v>0.28000000000000003</c:v>
                </c:pt>
                <c:pt idx="2" formatCode="#,##0.00;&quot;△&quot;#,##0.00">
                  <c:v>0</c:v>
                </c:pt>
                <c:pt idx="3">
                  <c:v>0.5</c:v>
                </c:pt>
                <c:pt idx="4">
                  <c:v>0.57999999999999996</c:v>
                </c:pt>
              </c:numCache>
            </c:numRef>
          </c:val>
          <c:extLst>
            <c:ext xmlns:c16="http://schemas.microsoft.com/office/drawing/2014/chart" uri="{C3380CC4-5D6E-409C-BE32-E72D297353CC}">
              <c16:uniqueId val="{00000000-71D6-4A58-A308-8F2845E6CB0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71D6-4A58-A308-8F2845E6CB0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43.78</c:v>
                </c:pt>
                <c:pt idx="1">
                  <c:v>40.32</c:v>
                </c:pt>
                <c:pt idx="2">
                  <c:v>39.64</c:v>
                </c:pt>
                <c:pt idx="3">
                  <c:v>39.47</c:v>
                </c:pt>
                <c:pt idx="4">
                  <c:v>38.450000000000003</c:v>
                </c:pt>
              </c:numCache>
            </c:numRef>
          </c:val>
          <c:extLst>
            <c:ext xmlns:c16="http://schemas.microsoft.com/office/drawing/2014/chart" uri="{C3380CC4-5D6E-409C-BE32-E72D297353CC}">
              <c16:uniqueId val="{00000000-51A0-4944-9E90-1D41114B5F0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51A0-4944-9E90-1D41114B5F0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72.209999999999994</c:v>
                </c:pt>
                <c:pt idx="1">
                  <c:v>76.11</c:v>
                </c:pt>
                <c:pt idx="2">
                  <c:v>77.2</c:v>
                </c:pt>
                <c:pt idx="3">
                  <c:v>77.67</c:v>
                </c:pt>
                <c:pt idx="4">
                  <c:v>78.959999999999994</c:v>
                </c:pt>
              </c:numCache>
            </c:numRef>
          </c:val>
          <c:extLst>
            <c:ext xmlns:c16="http://schemas.microsoft.com/office/drawing/2014/chart" uri="{C3380CC4-5D6E-409C-BE32-E72D297353CC}">
              <c16:uniqueId val="{00000000-011D-422A-8FCA-C090A4EE502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011D-422A-8FCA-C090A4EE502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96.29</c:v>
                </c:pt>
                <c:pt idx="1">
                  <c:v>93.08</c:v>
                </c:pt>
                <c:pt idx="2">
                  <c:v>92.26</c:v>
                </c:pt>
                <c:pt idx="3">
                  <c:v>95.16</c:v>
                </c:pt>
                <c:pt idx="4">
                  <c:v>96.59</c:v>
                </c:pt>
              </c:numCache>
            </c:numRef>
          </c:val>
          <c:extLst>
            <c:ext xmlns:c16="http://schemas.microsoft.com/office/drawing/2014/chart" uri="{C3380CC4-5D6E-409C-BE32-E72D297353CC}">
              <c16:uniqueId val="{00000000-0387-4C0F-AAAF-255D2F1DB8E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0387-4C0F-AAAF-255D2F1DB8E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34.35</c:v>
                </c:pt>
                <c:pt idx="1">
                  <c:v>36.69</c:v>
                </c:pt>
                <c:pt idx="2">
                  <c:v>38.979999999999997</c:v>
                </c:pt>
                <c:pt idx="3">
                  <c:v>40.94</c:v>
                </c:pt>
                <c:pt idx="4">
                  <c:v>42.38</c:v>
                </c:pt>
              </c:numCache>
            </c:numRef>
          </c:val>
          <c:extLst>
            <c:ext xmlns:c16="http://schemas.microsoft.com/office/drawing/2014/chart" uri="{C3380CC4-5D6E-409C-BE32-E72D297353CC}">
              <c16:uniqueId val="{00000000-F3E1-4083-8B86-4E8B3F96CEF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F3E1-4083-8B86-4E8B3F96CEF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19.86</c:v>
                </c:pt>
                <c:pt idx="1">
                  <c:v>19.850000000000001</c:v>
                </c:pt>
                <c:pt idx="2">
                  <c:v>19.850000000000001</c:v>
                </c:pt>
                <c:pt idx="3">
                  <c:v>19.73</c:v>
                </c:pt>
                <c:pt idx="4">
                  <c:v>19.690000000000001</c:v>
                </c:pt>
              </c:numCache>
            </c:numRef>
          </c:val>
          <c:extLst>
            <c:ext xmlns:c16="http://schemas.microsoft.com/office/drawing/2014/chart" uri="{C3380CC4-5D6E-409C-BE32-E72D297353CC}">
              <c16:uniqueId val="{00000000-1B57-4FC4-937E-5E97FA82B48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1B57-4FC4-937E-5E97FA82B48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114.97</c:v>
                </c:pt>
                <c:pt idx="1">
                  <c:v>130.15</c:v>
                </c:pt>
                <c:pt idx="2">
                  <c:v>148.31</c:v>
                </c:pt>
                <c:pt idx="3">
                  <c:v>155.11000000000001</c:v>
                </c:pt>
                <c:pt idx="4">
                  <c:v>158.29</c:v>
                </c:pt>
              </c:numCache>
            </c:numRef>
          </c:val>
          <c:extLst>
            <c:ext xmlns:c16="http://schemas.microsoft.com/office/drawing/2014/chart" uri="{C3380CC4-5D6E-409C-BE32-E72D297353CC}">
              <c16:uniqueId val="{00000000-DFE8-4449-98CB-1AEE9ECA492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DFE8-4449-98CB-1AEE9ECA492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73.36</c:v>
                </c:pt>
                <c:pt idx="1">
                  <c:v>74.650000000000006</c:v>
                </c:pt>
                <c:pt idx="2">
                  <c:v>88.75</c:v>
                </c:pt>
                <c:pt idx="3">
                  <c:v>92.68</c:v>
                </c:pt>
                <c:pt idx="4">
                  <c:v>84.41</c:v>
                </c:pt>
              </c:numCache>
            </c:numRef>
          </c:val>
          <c:extLst>
            <c:ext xmlns:c16="http://schemas.microsoft.com/office/drawing/2014/chart" uri="{C3380CC4-5D6E-409C-BE32-E72D297353CC}">
              <c16:uniqueId val="{00000000-F1C4-4B45-9F18-F1ECFA8561B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F1C4-4B45-9F18-F1ECFA8561B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878.16</c:v>
                </c:pt>
                <c:pt idx="1">
                  <c:v>844.6</c:v>
                </c:pt>
                <c:pt idx="2">
                  <c:v>821.73</c:v>
                </c:pt>
                <c:pt idx="3">
                  <c:v>776.83</c:v>
                </c:pt>
                <c:pt idx="4">
                  <c:v>759.85</c:v>
                </c:pt>
              </c:numCache>
            </c:numRef>
          </c:val>
          <c:extLst>
            <c:ext xmlns:c16="http://schemas.microsoft.com/office/drawing/2014/chart" uri="{C3380CC4-5D6E-409C-BE32-E72D297353CC}">
              <c16:uniqueId val="{00000000-64BE-4DF0-A6EA-6E16D622F1A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64BE-4DF0-A6EA-6E16D622F1A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66.510000000000005</c:v>
                </c:pt>
                <c:pt idx="1">
                  <c:v>65.58</c:v>
                </c:pt>
                <c:pt idx="2">
                  <c:v>65.239999999999995</c:v>
                </c:pt>
                <c:pt idx="3">
                  <c:v>67.61</c:v>
                </c:pt>
                <c:pt idx="4">
                  <c:v>68.22</c:v>
                </c:pt>
              </c:numCache>
            </c:numRef>
          </c:val>
          <c:extLst>
            <c:ext xmlns:c16="http://schemas.microsoft.com/office/drawing/2014/chart" uri="{C3380CC4-5D6E-409C-BE32-E72D297353CC}">
              <c16:uniqueId val="{00000000-FE0D-45AB-9377-C51E60815BC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FE0D-45AB-9377-C51E60815BC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308.99</c:v>
                </c:pt>
                <c:pt idx="1">
                  <c:v>313.48</c:v>
                </c:pt>
                <c:pt idx="2">
                  <c:v>312.99</c:v>
                </c:pt>
                <c:pt idx="3">
                  <c:v>304.39</c:v>
                </c:pt>
                <c:pt idx="4">
                  <c:v>303.43</c:v>
                </c:pt>
              </c:numCache>
            </c:numRef>
          </c:val>
          <c:extLst>
            <c:ext xmlns:c16="http://schemas.microsoft.com/office/drawing/2014/chart" uri="{C3380CC4-5D6E-409C-BE32-E72D297353CC}">
              <c16:uniqueId val="{00000000-71D0-4D9C-8499-4AB7FB5BB4C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71D0-4D9C-8499-4AB7FB5BB4C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U13"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山梨県　東部地域広域水道企業団</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t="str">
        <f>データ!$R$6</f>
        <v>-</v>
      </c>
      <c r="AM8" s="45"/>
      <c r="AN8" s="45"/>
      <c r="AO8" s="45"/>
      <c r="AP8" s="45"/>
      <c r="AQ8" s="45"/>
      <c r="AR8" s="45"/>
      <c r="AS8" s="45"/>
      <c r="AT8" s="46" t="str">
        <f>データ!$S$6</f>
        <v>-</v>
      </c>
      <c r="AU8" s="47"/>
      <c r="AV8" s="47"/>
      <c r="AW8" s="47"/>
      <c r="AX8" s="47"/>
      <c r="AY8" s="47"/>
      <c r="AZ8" s="47"/>
      <c r="BA8" s="47"/>
      <c r="BB8" s="48" t="str">
        <f>データ!$T$6</f>
        <v>-</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75.13</v>
      </c>
      <c r="J10" s="47"/>
      <c r="K10" s="47"/>
      <c r="L10" s="47"/>
      <c r="M10" s="47"/>
      <c r="N10" s="47"/>
      <c r="O10" s="81"/>
      <c r="P10" s="48">
        <f>データ!$P$6</f>
        <v>74.8</v>
      </c>
      <c r="Q10" s="48"/>
      <c r="R10" s="48"/>
      <c r="S10" s="48"/>
      <c r="T10" s="48"/>
      <c r="U10" s="48"/>
      <c r="V10" s="48"/>
      <c r="W10" s="45">
        <f>データ!$Q$6</f>
        <v>3641</v>
      </c>
      <c r="X10" s="45"/>
      <c r="Y10" s="45"/>
      <c r="Z10" s="45"/>
      <c r="AA10" s="45"/>
      <c r="AB10" s="45"/>
      <c r="AC10" s="45"/>
      <c r="AD10" s="2"/>
      <c r="AE10" s="2"/>
      <c r="AF10" s="2"/>
      <c r="AG10" s="2"/>
      <c r="AH10" s="2"/>
      <c r="AI10" s="2"/>
      <c r="AJ10" s="2"/>
      <c r="AK10" s="2"/>
      <c r="AL10" s="45">
        <f>データ!$U$6</f>
        <v>32740</v>
      </c>
      <c r="AM10" s="45"/>
      <c r="AN10" s="45"/>
      <c r="AO10" s="45"/>
      <c r="AP10" s="45"/>
      <c r="AQ10" s="45"/>
      <c r="AR10" s="45"/>
      <c r="AS10" s="45"/>
      <c r="AT10" s="46">
        <f>データ!$V$6</f>
        <v>50</v>
      </c>
      <c r="AU10" s="47"/>
      <c r="AV10" s="47"/>
      <c r="AW10" s="47"/>
      <c r="AX10" s="47"/>
      <c r="AY10" s="47"/>
      <c r="AZ10" s="47"/>
      <c r="BA10" s="47"/>
      <c r="BB10" s="48">
        <f>データ!$W$6</f>
        <v>654.79999999999995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114</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1AYhS4MYA9NKqKrWfVGvSSvAnF9w+r7+iikmYxy2TWvBgiNd4HecIDYHO+i9TJ+O0GqNla9mzkzAoHKLn3epYg==" saltValue="hzxZQ3DQhAcw9r2bsu7qE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199389</v>
      </c>
      <c r="D6" s="20">
        <f t="shared" si="3"/>
        <v>46</v>
      </c>
      <c r="E6" s="20">
        <f t="shared" si="3"/>
        <v>1</v>
      </c>
      <c r="F6" s="20">
        <f t="shared" si="3"/>
        <v>0</v>
      </c>
      <c r="G6" s="20">
        <f t="shared" si="3"/>
        <v>1</v>
      </c>
      <c r="H6" s="20" t="str">
        <f t="shared" si="3"/>
        <v>山梨県　東部地域広域水道企業団</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75.13</v>
      </c>
      <c r="P6" s="21">
        <f t="shared" si="3"/>
        <v>74.8</v>
      </c>
      <c r="Q6" s="21">
        <f t="shared" si="3"/>
        <v>3641</v>
      </c>
      <c r="R6" s="21" t="str">
        <f t="shared" si="3"/>
        <v>-</v>
      </c>
      <c r="S6" s="21" t="str">
        <f t="shared" si="3"/>
        <v>-</v>
      </c>
      <c r="T6" s="21" t="str">
        <f t="shared" si="3"/>
        <v>-</v>
      </c>
      <c r="U6" s="21">
        <f t="shared" si="3"/>
        <v>32740</v>
      </c>
      <c r="V6" s="21">
        <f t="shared" si="3"/>
        <v>50</v>
      </c>
      <c r="W6" s="21">
        <f t="shared" si="3"/>
        <v>654.79999999999995</v>
      </c>
      <c r="X6" s="22">
        <f>IF(X7="",NA(),X7)</f>
        <v>96.29</v>
      </c>
      <c r="Y6" s="22">
        <f t="shared" ref="Y6:AG6" si="4">IF(Y7="",NA(),Y7)</f>
        <v>93.08</v>
      </c>
      <c r="Z6" s="22">
        <f t="shared" si="4"/>
        <v>92.26</v>
      </c>
      <c r="AA6" s="22">
        <f t="shared" si="4"/>
        <v>95.16</v>
      </c>
      <c r="AB6" s="22">
        <f t="shared" si="4"/>
        <v>96.59</v>
      </c>
      <c r="AC6" s="22">
        <f t="shared" si="4"/>
        <v>110.66</v>
      </c>
      <c r="AD6" s="22">
        <f t="shared" si="4"/>
        <v>109.01</v>
      </c>
      <c r="AE6" s="22">
        <f t="shared" si="4"/>
        <v>108.83</v>
      </c>
      <c r="AF6" s="22">
        <f t="shared" si="4"/>
        <v>109.23</v>
      </c>
      <c r="AG6" s="22">
        <f t="shared" si="4"/>
        <v>108.04</v>
      </c>
      <c r="AH6" s="21" t="str">
        <f>IF(AH7="","",IF(AH7="-","【-】","【"&amp;SUBSTITUTE(TEXT(AH7,"#,##0.00"),"-","△")&amp;"】"))</f>
        <v>【108.70】</v>
      </c>
      <c r="AI6" s="22">
        <f>IF(AI7="",NA(),AI7)</f>
        <v>114.97</v>
      </c>
      <c r="AJ6" s="22">
        <f t="shared" ref="AJ6:AR6" si="5">IF(AJ7="",NA(),AJ7)</f>
        <v>130.15</v>
      </c>
      <c r="AK6" s="22">
        <f t="shared" si="5"/>
        <v>148.31</v>
      </c>
      <c r="AL6" s="22">
        <f t="shared" si="5"/>
        <v>155.11000000000001</v>
      </c>
      <c r="AM6" s="22">
        <f t="shared" si="5"/>
        <v>158.29</v>
      </c>
      <c r="AN6" s="22">
        <f t="shared" si="5"/>
        <v>2.74</v>
      </c>
      <c r="AO6" s="22">
        <f t="shared" si="5"/>
        <v>3.7</v>
      </c>
      <c r="AP6" s="22">
        <f t="shared" si="5"/>
        <v>4.34</v>
      </c>
      <c r="AQ6" s="22">
        <f t="shared" si="5"/>
        <v>4.6900000000000004</v>
      </c>
      <c r="AR6" s="22">
        <f t="shared" si="5"/>
        <v>4.72</v>
      </c>
      <c r="AS6" s="21" t="str">
        <f>IF(AS7="","",IF(AS7="-","【-】","【"&amp;SUBSTITUTE(TEXT(AS7,"#,##0.00"),"-","△")&amp;"】"))</f>
        <v>【1.34】</v>
      </c>
      <c r="AT6" s="22">
        <f>IF(AT7="",NA(),AT7)</f>
        <v>73.36</v>
      </c>
      <c r="AU6" s="22">
        <f t="shared" ref="AU6:BC6" si="6">IF(AU7="",NA(),AU7)</f>
        <v>74.650000000000006</v>
      </c>
      <c r="AV6" s="22">
        <f t="shared" si="6"/>
        <v>88.75</v>
      </c>
      <c r="AW6" s="22">
        <f t="shared" si="6"/>
        <v>92.68</v>
      </c>
      <c r="AX6" s="22">
        <f t="shared" si="6"/>
        <v>84.41</v>
      </c>
      <c r="AY6" s="22">
        <f t="shared" si="6"/>
        <v>366.03</v>
      </c>
      <c r="AZ6" s="22">
        <f t="shared" si="6"/>
        <v>365.18</v>
      </c>
      <c r="BA6" s="22">
        <f t="shared" si="6"/>
        <v>327.77</v>
      </c>
      <c r="BB6" s="22">
        <f t="shared" si="6"/>
        <v>338.02</v>
      </c>
      <c r="BC6" s="22">
        <f t="shared" si="6"/>
        <v>345.94</v>
      </c>
      <c r="BD6" s="21" t="str">
        <f>IF(BD7="","",IF(BD7="-","【-】","【"&amp;SUBSTITUTE(TEXT(BD7,"#,##0.00"),"-","△")&amp;"】"))</f>
        <v>【252.29】</v>
      </c>
      <c r="BE6" s="22">
        <f>IF(BE7="",NA(),BE7)</f>
        <v>878.16</v>
      </c>
      <c r="BF6" s="22">
        <f t="shared" ref="BF6:BN6" si="7">IF(BF7="",NA(),BF7)</f>
        <v>844.6</v>
      </c>
      <c r="BG6" s="22">
        <f t="shared" si="7"/>
        <v>821.73</v>
      </c>
      <c r="BH6" s="22">
        <f t="shared" si="7"/>
        <v>776.83</v>
      </c>
      <c r="BI6" s="22">
        <f t="shared" si="7"/>
        <v>759.85</v>
      </c>
      <c r="BJ6" s="22">
        <f t="shared" si="7"/>
        <v>370.12</v>
      </c>
      <c r="BK6" s="22">
        <f t="shared" si="7"/>
        <v>371.65</v>
      </c>
      <c r="BL6" s="22">
        <f t="shared" si="7"/>
        <v>397.1</v>
      </c>
      <c r="BM6" s="22">
        <f t="shared" si="7"/>
        <v>379.91</v>
      </c>
      <c r="BN6" s="22">
        <f t="shared" si="7"/>
        <v>386.61</v>
      </c>
      <c r="BO6" s="21" t="str">
        <f>IF(BO7="","",IF(BO7="-","【-】","【"&amp;SUBSTITUTE(TEXT(BO7,"#,##0.00"),"-","△")&amp;"】"))</f>
        <v>【268.07】</v>
      </c>
      <c r="BP6" s="22">
        <f>IF(BP7="",NA(),BP7)</f>
        <v>66.510000000000005</v>
      </c>
      <c r="BQ6" s="22">
        <f t="shared" ref="BQ6:BY6" si="8">IF(BQ7="",NA(),BQ7)</f>
        <v>65.58</v>
      </c>
      <c r="BR6" s="22">
        <f t="shared" si="8"/>
        <v>65.239999999999995</v>
      </c>
      <c r="BS6" s="22">
        <f t="shared" si="8"/>
        <v>67.61</v>
      </c>
      <c r="BT6" s="22">
        <f t="shared" si="8"/>
        <v>68.22</v>
      </c>
      <c r="BU6" s="22">
        <f t="shared" si="8"/>
        <v>100.42</v>
      </c>
      <c r="BV6" s="22">
        <f t="shared" si="8"/>
        <v>98.77</v>
      </c>
      <c r="BW6" s="22">
        <f t="shared" si="8"/>
        <v>95.79</v>
      </c>
      <c r="BX6" s="22">
        <f t="shared" si="8"/>
        <v>98.3</v>
      </c>
      <c r="BY6" s="22">
        <f t="shared" si="8"/>
        <v>93.82</v>
      </c>
      <c r="BZ6" s="21" t="str">
        <f>IF(BZ7="","",IF(BZ7="-","【-】","【"&amp;SUBSTITUTE(TEXT(BZ7,"#,##0.00"),"-","△")&amp;"】"))</f>
        <v>【97.47】</v>
      </c>
      <c r="CA6" s="22">
        <f>IF(CA7="",NA(),CA7)</f>
        <v>308.99</v>
      </c>
      <c r="CB6" s="22">
        <f t="shared" ref="CB6:CJ6" si="9">IF(CB7="",NA(),CB7)</f>
        <v>313.48</v>
      </c>
      <c r="CC6" s="22">
        <f t="shared" si="9"/>
        <v>312.99</v>
      </c>
      <c r="CD6" s="22">
        <f t="shared" si="9"/>
        <v>304.39</v>
      </c>
      <c r="CE6" s="22">
        <f t="shared" si="9"/>
        <v>303.43</v>
      </c>
      <c r="CF6" s="22">
        <f t="shared" si="9"/>
        <v>171.67</v>
      </c>
      <c r="CG6" s="22">
        <f t="shared" si="9"/>
        <v>173.67</v>
      </c>
      <c r="CH6" s="22">
        <f t="shared" si="9"/>
        <v>171.13</v>
      </c>
      <c r="CI6" s="22">
        <f t="shared" si="9"/>
        <v>173.7</v>
      </c>
      <c r="CJ6" s="22">
        <f t="shared" si="9"/>
        <v>178.94</v>
      </c>
      <c r="CK6" s="21" t="str">
        <f>IF(CK7="","",IF(CK7="-","【-】","【"&amp;SUBSTITUTE(TEXT(CK7,"#,##0.00"),"-","△")&amp;"】"))</f>
        <v>【174.75】</v>
      </c>
      <c r="CL6" s="22">
        <f>IF(CL7="",NA(),CL7)</f>
        <v>43.78</v>
      </c>
      <c r="CM6" s="22">
        <f t="shared" ref="CM6:CU6" si="10">IF(CM7="",NA(),CM7)</f>
        <v>40.32</v>
      </c>
      <c r="CN6" s="22">
        <f t="shared" si="10"/>
        <v>39.64</v>
      </c>
      <c r="CO6" s="22">
        <f t="shared" si="10"/>
        <v>39.47</v>
      </c>
      <c r="CP6" s="22">
        <f t="shared" si="10"/>
        <v>38.450000000000003</v>
      </c>
      <c r="CQ6" s="22">
        <f t="shared" si="10"/>
        <v>59.74</v>
      </c>
      <c r="CR6" s="22">
        <f t="shared" si="10"/>
        <v>59.67</v>
      </c>
      <c r="CS6" s="22">
        <f t="shared" si="10"/>
        <v>60.12</v>
      </c>
      <c r="CT6" s="22">
        <f t="shared" si="10"/>
        <v>60.34</v>
      </c>
      <c r="CU6" s="22">
        <f t="shared" si="10"/>
        <v>59.54</v>
      </c>
      <c r="CV6" s="21" t="str">
        <f>IF(CV7="","",IF(CV7="-","【-】","【"&amp;SUBSTITUTE(TEXT(CV7,"#,##0.00"),"-","△")&amp;"】"))</f>
        <v>【59.97】</v>
      </c>
      <c r="CW6" s="22">
        <f>IF(CW7="",NA(),CW7)</f>
        <v>72.209999999999994</v>
      </c>
      <c r="CX6" s="22">
        <f t="shared" ref="CX6:DF6" si="11">IF(CX7="",NA(),CX7)</f>
        <v>76.11</v>
      </c>
      <c r="CY6" s="22">
        <f t="shared" si="11"/>
        <v>77.2</v>
      </c>
      <c r="CZ6" s="22">
        <f t="shared" si="11"/>
        <v>77.67</v>
      </c>
      <c r="DA6" s="22">
        <f t="shared" si="11"/>
        <v>78.959999999999994</v>
      </c>
      <c r="DB6" s="22">
        <f t="shared" si="11"/>
        <v>84.8</v>
      </c>
      <c r="DC6" s="22">
        <f t="shared" si="11"/>
        <v>84.6</v>
      </c>
      <c r="DD6" s="22">
        <f t="shared" si="11"/>
        <v>84.24</v>
      </c>
      <c r="DE6" s="22">
        <f t="shared" si="11"/>
        <v>84.19</v>
      </c>
      <c r="DF6" s="22">
        <f t="shared" si="11"/>
        <v>83.93</v>
      </c>
      <c r="DG6" s="21" t="str">
        <f>IF(DG7="","",IF(DG7="-","【-】","【"&amp;SUBSTITUTE(TEXT(DG7,"#,##0.00"),"-","△")&amp;"】"))</f>
        <v>【89.76】</v>
      </c>
      <c r="DH6" s="22">
        <f>IF(DH7="",NA(),DH7)</f>
        <v>34.35</v>
      </c>
      <c r="DI6" s="22">
        <f t="shared" ref="DI6:DQ6" si="12">IF(DI7="",NA(),DI7)</f>
        <v>36.69</v>
      </c>
      <c r="DJ6" s="22">
        <f t="shared" si="12"/>
        <v>38.979999999999997</v>
      </c>
      <c r="DK6" s="22">
        <f t="shared" si="12"/>
        <v>40.94</v>
      </c>
      <c r="DL6" s="22">
        <f t="shared" si="12"/>
        <v>42.38</v>
      </c>
      <c r="DM6" s="22">
        <f t="shared" si="12"/>
        <v>47.66</v>
      </c>
      <c r="DN6" s="22">
        <f t="shared" si="12"/>
        <v>48.17</v>
      </c>
      <c r="DO6" s="22">
        <f t="shared" si="12"/>
        <v>48.83</v>
      </c>
      <c r="DP6" s="22">
        <f t="shared" si="12"/>
        <v>49.96</v>
      </c>
      <c r="DQ6" s="22">
        <f t="shared" si="12"/>
        <v>50.82</v>
      </c>
      <c r="DR6" s="21" t="str">
        <f>IF(DR7="","",IF(DR7="-","【-】","【"&amp;SUBSTITUTE(TEXT(DR7,"#,##0.00"),"-","△")&amp;"】"))</f>
        <v>【51.51】</v>
      </c>
      <c r="DS6" s="22">
        <f>IF(DS7="",NA(),DS7)</f>
        <v>19.86</v>
      </c>
      <c r="DT6" s="22">
        <f t="shared" ref="DT6:EB6" si="13">IF(DT7="",NA(),DT7)</f>
        <v>19.850000000000001</v>
      </c>
      <c r="DU6" s="22">
        <f t="shared" si="13"/>
        <v>19.850000000000001</v>
      </c>
      <c r="DV6" s="22">
        <f t="shared" si="13"/>
        <v>19.73</v>
      </c>
      <c r="DW6" s="22">
        <f t="shared" si="13"/>
        <v>19.690000000000001</v>
      </c>
      <c r="DX6" s="22">
        <f t="shared" si="13"/>
        <v>15.1</v>
      </c>
      <c r="DY6" s="22">
        <f t="shared" si="13"/>
        <v>17.12</v>
      </c>
      <c r="DZ6" s="22">
        <f t="shared" si="13"/>
        <v>18.18</v>
      </c>
      <c r="EA6" s="22">
        <f t="shared" si="13"/>
        <v>19.32</v>
      </c>
      <c r="EB6" s="22">
        <f t="shared" si="13"/>
        <v>21.16</v>
      </c>
      <c r="EC6" s="21" t="str">
        <f>IF(EC7="","",IF(EC7="-","【-】","【"&amp;SUBSTITUTE(TEXT(EC7,"#,##0.00"),"-","△")&amp;"】"))</f>
        <v>【23.75】</v>
      </c>
      <c r="ED6" s="22">
        <f>IF(ED7="",NA(),ED7)</f>
        <v>0.25</v>
      </c>
      <c r="EE6" s="22">
        <f t="shared" ref="EE6:EM6" si="14">IF(EE7="",NA(),EE7)</f>
        <v>0.28000000000000003</v>
      </c>
      <c r="EF6" s="21">
        <f t="shared" si="14"/>
        <v>0</v>
      </c>
      <c r="EG6" s="22">
        <f t="shared" si="14"/>
        <v>0.5</v>
      </c>
      <c r="EH6" s="22">
        <f t="shared" si="14"/>
        <v>0.57999999999999996</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199389</v>
      </c>
      <c r="D7" s="24">
        <v>46</v>
      </c>
      <c r="E7" s="24">
        <v>1</v>
      </c>
      <c r="F7" s="24">
        <v>0</v>
      </c>
      <c r="G7" s="24">
        <v>1</v>
      </c>
      <c r="H7" s="24" t="s">
        <v>93</v>
      </c>
      <c r="I7" s="24" t="s">
        <v>94</v>
      </c>
      <c r="J7" s="24" t="s">
        <v>95</v>
      </c>
      <c r="K7" s="24" t="s">
        <v>96</v>
      </c>
      <c r="L7" s="24" t="s">
        <v>97</v>
      </c>
      <c r="M7" s="24" t="s">
        <v>98</v>
      </c>
      <c r="N7" s="25" t="s">
        <v>99</v>
      </c>
      <c r="O7" s="25">
        <v>75.13</v>
      </c>
      <c r="P7" s="25">
        <v>74.8</v>
      </c>
      <c r="Q7" s="25">
        <v>3641</v>
      </c>
      <c r="R7" s="25" t="s">
        <v>99</v>
      </c>
      <c r="S7" s="25" t="s">
        <v>99</v>
      </c>
      <c r="T7" s="25" t="s">
        <v>99</v>
      </c>
      <c r="U7" s="25">
        <v>32740</v>
      </c>
      <c r="V7" s="25">
        <v>50</v>
      </c>
      <c r="W7" s="25">
        <v>654.79999999999995</v>
      </c>
      <c r="X7" s="25">
        <v>96.29</v>
      </c>
      <c r="Y7" s="25">
        <v>93.08</v>
      </c>
      <c r="Z7" s="25">
        <v>92.26</v>
      </c>
      <c r="AA7" s="25">
        <v>95.16</v>
      </c>
      <c r="AB7" s="25">
        <v>96.59</v>
      </c>
      <c r="AC7" s="25">
        <v>110.66</v>
      </c>
      <c r="AD7" s="25">
        <v>109.01</v>
      </c>
      <c r="AE7" s="25">
        <v>108.83</v>
      </c>
      <c r="AF7" s="25">
        <v>109.23</v>
      </c>
      <c r="AG7" s="25">
        <v>108.04</v>
      </c>
      <c r="AH7" s="25">
        <v>108.7</v>
      </c>
      <c r="AI7" s="25">
        <v>114.97</v>
      </c>
      <c r="AJ7" s="25">
        <v>130.15</v>
      </c>
      <c r="AK7" s="25">
        <v>148.31</v>
      </c>
      <c r="AL7" s="25">
        <v>155.11000000000001</v>
      </c>
      <c r="AM7" s="25">
        <v>158.29</v>
      </c>
      <c r="AN7" s="25">
        <v>2.74</v>
      </c>
      <c r="AO7" s="25">
        <v>3.7</v>
      </c>
      <c r="AP7" s="25">
        <v>4.34</v>
      </c>
      <c r="AQ7" s="25">
        <v>4.6900000000000004</v>
      </c>
      <c r="AR7" s="25">
        <v>4.72</v>
      </c>
      <c r="AS7" s="25">
        <v>1.34</v>
      </c>
      <c r="AT7" s="25">
        <v>73.36</v>
      </c>
      <c r="AU7" s="25">
        <v>74.650000000000006</v>
      </c>
      <c r="AV7" s="25">
        <v>88.75</v>
      </c>
      <c r="AW7" s="25">
        <v>92.68</v>
      </c>
      <c r="AX7" s="25">
        <v>84.41</v>
      </c>
      <c r="AY7" s="25">
        <v>366.03</v>
      </c>
      <c r="AZ7" s="25">
        <v>365.18</v>
      </c>
      <c r="BA7" s="25">
        <v>327.77</v>
      </c>
      <c r="BB7" s="25">
        <v>338.02</v>
      </c>
      <c r="BC7" s="25">
        <v>345.94</v>
      </c>
      <c r="BD7" s="25">
        <v>252.29</v>
      </c>
      <c r="BE7" s="25">
        <v>878.16</v>
      </c>
      <c r="BF7" s="25">
        <v>844.6</v>
      </c>
      <c r="BG7" s="25">
        <v>821.73</v>
      </c>
      <c r="BH7" s="25">
        <v>776.83</v>
      </c>
      <c r="BI7" s="25">
        <v>759.85</v>
      </c>
      <c r="BJ7" s="25">
        <v>370.12</v>
      </c>
      <c r="BK7" s="25">
        <v>371.65</v>
      </c>
      <c r="BL7" s="25">
        <v>397.1</v>
      </c>
      <c r="BM7" s="25">
        <v>379.91</v>
      </c>
      <c r="BN7" s="25">
        <v>386.61</v>
      </c>
      <c r="BO7" s="25">
        <v>268.07</v>
      </c>
      <c r="BP7" s="25">
        <v>66.510000000000005</v>
      </c>
      <c r="BQ7" s="25">
        <v>65.58</v>
      </c>
      <c r="BR7" s="25">
        <v>65.239999999999995</v>
      </c>
      <c r="BS7" s="25">
        <v>67.61</v>
      </c>
      <c r="BT7" s="25">
        <v>68.22</v>
      </c>
      <c r="BU7" s="25">
        <v>100.42</v>
      </c>
      <c r="BV7" s="25">
        <v>98.77</v>
      </c>
      <c r="BW7" s="25">
        <v>95.79</v>
      </c>
      <c r="BX7" s="25">
        <v>98.3</v>
      </c>
      <c r="BY7" s="25">
        <v>93.82</v>
      </c>
      <c r="BZ7" s="25">
        <v>97.47</v>
      </c>
      <c r="CA7" s="25">
        <v>308.99</v>
      </c>
      <c r="CB7" s="25">
        <v>313.48</v>
      </c>
      <c r="CC7" s="25">
        <v>312.99</v>
      </c>
      <c r="CD7" s="25">
        <v>304.39</v>
      </c>
      <c r="CE7" s="25">
        <v>303.43</v>
      </c>
      <c r="CF7" s="25">
        <v>171.67</v>
      </c>
      <c r="CG7" s="25">
        <v>173.67</v>
      </c>
      <c r="CH7" s="25">
        <v>171.13</v>
      </c>
      <c r="CI7" s="25">
        <v>173.7</v>
      </c>
      <c r="CJ7" s="25">
        <v>178.94</v>
      </c>
      <c r="CK7" s="25">
        <v>174.75</v>
      </c>
      <c r="CL7" s="25">
        <v>43.78</v>
      </c>
      <c r="CM7" s="25">
        <v>40.32</v>
      </c>
      <c r="CN7" s="25">
        <v>39.64</v>
      </c>
      <c r="CO7" s="25">
        <v>39.47</v>
      </c>
      <c r="CP7" s="25">
        <v>38.450000000000003</v>
      </c>
      <c r="CQ7" s="25">
        <v>59.74</v>
      </c>
      <c r="CR7" s="25">
        <v>59.67</v>
      </c>
      <c r="CS7" s="25">
        <v>60.12</v>
      </c>
      <c r="CT7" s="25">
        <v>60.34</v>
      </c>
      <c r="CU7" s="25">
        <v>59.54</v>
      </c>
      <c r="CV7" s="25">
        <v>59.97</v>
      </c>
      <c r="CW7" s="25">
        <v>72.209999999999994</v>
      </c>
      <c r="CX7" s="25">
        <v>76.11</v>
      </c>
      <c r="CY7" s="25">
        <v>77.2</v>
      </c>
      <c r="CZ7" s="25">
        <v>77.67</v>
      </c>
      <c r="DA7" s="25">
        <v>78.959999999999994</v>
      </c>
      <c r="DB7" s="25">
        <v>84.8</v>
      </c>
      <c r="DC7" s="25">
        <v>84.6</v>
      </c>
      <c r="DD7" s="25">
        <v>84.24</v>
      </c>
      <c r="DE7" s="25">
        <v>84.19</v>
      </c>
      <c r="DF7" s="25">
        <v>83.93</v>
      </c>
      <c r="DG7" s="25">
        <v>89.76</v>
      </c>
      <c r="DH7" s="25">
        <v>34.35</v>
      </c>
      <c r="DI7" s="25">
        <v>36.69</v>
      </c>
      <c r="DJ7" s="25">
        <v>38.979999999999997</v>
      </c>
      <c r="DK7" s="25">
        <v>40.94</v>
      </c>
      <c r="DL7" s="25">
        <v>42.38</v>
      </c>
      <c r="DM7" s="25">
        <v>47.66</v>
      </c>
      <c r="DN7" s="25">
        <v>48.17</v>
      </c>
      <c r="DO7" s="25">
        <v>48.83</v>
      </c>
      <c r="DP7" s="25">
        <v>49.96</v>
      </c>
      <c r="DQ7" s="25">
        <v>50.82</v>
      </c>
      <c r="DR7" s="25">
        <v>51.51</v>
      </c>
      <c r="DS7" s="25">
        <v>19.86</v>
      </c>
      <c r="DT7" s="25">
        <v>19.850000000000001</v>
      </c>
      <c r="DU7" s="25">
        <v>19.850000000000001</v>
      </c>
      <c r="DV7" s="25">
        <v>19.73</v>
      </c>
      <c r="DW7" s="25">
        <v>19.690000000000001</v>
      </c>
      <c r="DX7" s="25">
        <v>15.1</v>
      </c>
      <c r="DY7" s="25">
        <v>17.12</v>
      </c>
      <c r="DZ7" s="25">
        <v>18.18</v>
      </c>
      <c r="EA7" s="25">
        <v>19.32</v>
      </c>
      <c r="EB7" s="25">
        <v>21.16</v>
      </c>
      <c r="EC7" s="25">
        <v>23.75</v>
      </c>
      <c r="ED7" s="25">
        <v>0.25</v>
      </c>
      <c r="EE7" s="25">
        <v>0.28000000000000003</v>
      </c>
      <c r="EF7" s="25">
        <v>0</v>
      </c>
      <c r="EG7" s="25">
        <v>0.5</v>
      </c>
      <c r="EH7" s="25">
        <v>0.57999999999999996</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2024-02-01T11:27:42Z</cp:lastPrinted>
  <dcterms:created xsi:type="dcterms:W3CDTF">2023-12-05T00:53:46Z</dcterms:created>
  <dcterms:modified xsi:type="dcterms:W3CDTF">2024-02-01T11:31:40Z</dcterms:modified>
  <cp:category/>
</cp:coreProperties>
</file>