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Desktop\ReportGenryu\【山梨県市町村課：1.25〆】公営企業に係る経営比較分析表（令和４年度）の分析等について\【経営比較分析表】2022_194425_47_1718\"/>
    </mc:Choice>
  </mc:AlternateContent>
  <workbookProtection workbookAlgorithmName="SHA-512" workbookHashValue="rZ+YhAxLDUo8gcGs8NI6Kcyay4AJLF5U0eKXi+fgHrRihlSNk4ssbXbq81QeUTa1/03pSN4QV/9v7KHu/C+SZA==" workbookSaltValue="kYRfVj73IHi9Xp3r8wI/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<sst xmlns="http://schemas.openxmlformats.org/spreadsheetml/2006/main" count="236" uniqueCount="120">
  <si>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</si>
  <si>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</si>
  <si>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</si>
  <si>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</si>
  <si>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</si>
  <si>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</si>
  <si>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</si>
  <si>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</si>
  <si>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</si>
  <si>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</si>
  <si>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</si>
  <si>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</si>
  <si>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</si>
  <si>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</si>
  <si>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</si>
  <si>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</si>
  <si>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</si>
  <si>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</si>
  <si>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</si>
  <si>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</si>
  <si>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</si>
  <si>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</si>
  <si>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</si>
  <si>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</si>
  <si>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</si>
  <si>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</si>
  <si>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</si>
  <si>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</si>
  <si>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</si>
  <si>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</si>
  <si>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</si>
  <si>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</si>
  <si>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</si>
  <si>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</si>
  <si>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</si>
  <si>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</si>
  <si>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</si>
  <si>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</si>
  <si>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</si>
  <si>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</si>
  <si>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</si>
  <si>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</si>
  <si>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</si>
  <si>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</si>
  <si>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</si>
  <si>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</si>
  <si>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</si>
  <si>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</si>
  <si>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</si>
  <si>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</si>
  <si>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</si>
  <si>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</si>
  <si>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</si>
  <si>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</si>
  <si>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</si>
  <si>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</si>
  <si>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</si>
  <si>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</si>
  <si>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</si>
  <si>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</si>
  <si>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</si>
  <si>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</si>
  <si>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</si>
  <si>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</si>
  <si>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</si>
  <si>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</si>
  <si>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</si>
  <si>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</si>
  <si>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</si>
  <si>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</si>
  <si>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</si>
  <si>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</si>
  <si>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</si>
  <si>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</si>
  <si>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</si>
  <si>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</si>
  <si>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</si>
  <si>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</si>
  <si>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</si>
  <si>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</si>
  <si>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</si>
  <si>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</si>
  <si>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</si>
  <si>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</si>
  <si>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</si>
  <si>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</si>
  <si>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</si>
  <si>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</si>
  <si>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</si>
  <si>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</si>
  <si>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</si>
  <si>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</si>
  <si>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</si>
  <si>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</si>
  <si>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</si>
  <si>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</si>
  <si>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</si>
  <si>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</si>
  <si>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</si>
  <si>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</si>
  <si>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</si>
  <si>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</si>
  <si>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</si>
  <si>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</si>
  <si>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</si>
  <si>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</si>
  <si>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</si>
  <si>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</si>
  <si>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</si>
  <si>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</si>
  <si>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</si>
  <si>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</si>
  <si>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</si>
  <si>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</si>
  <si>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</si>
  <si>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</si>
  <si>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</si>
  <si>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収益的収支比率が対前年に比べ減少し、100％を下回っている。また経費回収率も類似団体と比較して低い水準である。当該地域は利用人口50人未満の小規模地区であることから料金改定による健全性の向上は困難であることから、総合的な計画が必要である。
</t>
    <phoneticPr fontId="4"/>
  </si>
  <si>
    <t>建設から20年が経過し施設の老朽化が進んでいることから、平成28年度に機能診断を行い、平成29年度に最適整備構想を策定している。これに基づき計画的な施設更新を図っていく予定である。</t>
    <phoneticPr fontId="4"/>
  </si>
  <si>
    <t>本事業の利用人口はごく少数であり、かつ減少傾向にあることから今後経費回収率の向上は見込みづらい状況にある。一方で施設の老朽化に伴う改修が数年後には控えている。平成29年度に策定した最適整備構想をもとにした計画的な施設更新を行うとともに経常経費の削減や利用人口の増加に向けた取り組みなど、本事業にとどまらない取り組みが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</si>
</sst>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56-4E7B-9395-D3CD2C5639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456-4E7B-9395-D3CD2C5639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51.81</c:v>
                </c:pt>
                <c:pt idx="1">
                  <c:v>51.81</c:v>
                </c:pt>
                <c:pt idx="2">
                  <c:v>56.63</c:v>
                </c:pt>
                <c:pt idx="3">
                  <c:v>56.63</c:v>
                </c:pt>
                <c:pt idx="4">
                  <c:v>55.42</c:v>
                </c:pt>
              </c:numCache>
            </c:numRef>
          </c:val>
          <c:extLst>
            <c:ext xmlns:c16="http://schemas.microsoft.com/office/drawing/2014/chart" uri="{C3380CC4-5D6E-409C-BE32-E72D297353CC}">
              <c16:uniqueId val="{00000000-9C28-4784-BBEE-8B98EFD21A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C28-4784-BBEE-8B98EFD21A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444-4F5A-AC4D-371DAB344D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444-4F5A-AC4D-371DAB344D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97.34</c:v>
                </c:pt>
                <c:pt idx="1">
                  <c:v>98.65</c:v>
                </c:pt>
                <c:pt idx="2">
                  <c:v>107.53</c:v>
                </c:pt>
                <c:pt idx="3">
                  <c:v>73.09</c:v>
                </c:pt>
                <c:pt idx="4">
                  <c:v>60.4</c:v>
                </c:pt>
              </c:numCache>
            </c:numRef>
          </c:val>
          <c:extLst>
            <c:ext xmlns:c16="http://schemas.microsoft.com/office/drawing/2014/chart" uri="{C3380CC4-5D6E-409C-BE32-E72D297353CC}">
              <c16:uniqueId val="{00000000-EA07-447D-B29E-4D3BF7C670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7-447D-B29E-4D3BF7C670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F-4015-8B55-159BC22A51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F-4015-8B55-159BC22A51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9B-4701-8F8C-099E9EEF2B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9B-4701-8F8C-099E9EEF2B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F-4D2E-85AA-436F0E54BB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F-4D2E-85AA-436F0E54BB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9-4338-B606-B9F9C8E1FB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9-4338-B606-B9F9C8E1FB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336.94</c:v>
                </c:pt>
                <c:pt idx="1">
                  <c:v>0</c:v>
                </c:pt>
                <c:pt idx="2" formatCode="#,##0.00;&quot;△&quot;#,##0.00;&quot;-&quot;">
                  <c:v>126.82</c:v>
                </c:pt>
                <c:pt idx="3" formatCode="#,##0.00;&quot;△&quot;#,##0.00;&quot;-&quot;">
                  <c:v>170.46</c:v>
                </c:pt>
                <c:pt idx="4" formatCode="#,##0.00;&quot;△&quot;#,##0.00;&quot;-&quot;">
                  <c:v>604.08000000000004</c:v>
                </c:pt>
              </c:numCache>
            </c:numRef>
          </c:val>
          <c:extLst>
            <c:ext xmlns:c16="http://schemas.microsoft.com/office/drawing/2014/chart" uri="{C3380CC4-5D6E-409C-BE32-E72D297353CC}">
              <c16:uniqueId val="{00000000-09CB-468D-8BDD-BCD67D34C5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9CB-468D-8BDD-BCD67D34C5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24.7</c:v>
                </c:pt>
                <c:pt idx="1">
                  <c:v>13.97</c:v>
                </c:pt>
                <c:pt idx="2">
                  <c:v>18.57</c:v>
                </c:pt>
                <c:pt idx="3">
                  <c:v>23.76</c:v>
                </c:pt>
                <c:pt idx="4">
                  <c:v>22.27</c:v>
                </c:pt>
              </c:numCache>
            </c:numRef>
          </c:val>
          <c:extLst>
            <c:ext xmlns:c16="http://schemas.microsoft.com/office/drawing/2014/chart" uri="{C3380CC4-5D6E-409C-BE32-E72D297353CC}">
              <c16:uniqueId val="{00000000-1539-4300-A0D9-181525371F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539-4300-A0D9-181525371F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159.34</c:v>
                </c:pt>
                <c:pt idx="1">
                  <c:v>270.33</c:v>
                </c:pt>
                <c:pt idx="2">
                  <c:v>175.82</c:v>
                </c:pt>
                <c:pt idx="3">
                  <c:v>150.02000000000001</c:v>
                </c:pt>
                <c:pt idx="4">
                  <c:v>149.97999999999999</c:v>
                </c:pt>
              </c:numCache>
            </c:numRef>
          </c:val>
          <c:extLst>
            <c:ext xmlns:c16="http://schemas.microsoft.com/office/drawing/2014/chart" uri="{C3380CC4-5D6E-409C-BE32-E72D297353CC}">
              <c16:uniqueId val="{00000000-DAB6-4B1E-886C-C106D3C90E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AB6-4B1E-886C-C106D3C90E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小菅村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657</v>
      </c>
      <c r="AM8" s="37"/>
      <c r="AN8" s="37"/>
      <c r="AO8" s="37"/>
      <c r="AP8" s="37"/>
      <c r="AQ8" s="37"/>
      <c r="AR8" s="37"/>
      <c r="AS8" s="37"/>
      <c r="AT8" s="38">
        <f>データ!T6</f>
        <v>52.78</v>
      </c>
      <c r="AU8" s="38"/>
      <c r="AV8" s="38"/>
      <c r="AW8" s="38"/>
      <c r="AX8" s="38"/>
      <c r="AY8" s="38"/>
      <c r="AZ8" s="38"/>
      <c r="BA8" s="38"/>
      <c r="BB8" s="38">
        <f>データ!U6</f>
        <v>12.45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7.09</v>
      </c>
      <c r="Q10" s="38"/>
      <c r="R10" s="38"/>
      <c r="S10" s="38"/>
      <c r="T10" s="38"/>
      <c r="U10" s="38"/>
      <c r="V10" s="38"/>
      <c r="W10" s="38">
        <f>データ!Q6</f>
        <v>100</v>
      </c>
      <c r="X10" s="38"/>
      <c r="Y10" s="38"/>
      <c r="Z10" s="38"/>
      <c r="AA10" s="38"/>
      <c r="AB10" s="38"/>
      <c r="AC10" s="38"/>
      <c r="AD10" s="37">
        <f>データ!R6</f>
        <v>2520</v>
      </c>
      <c r="AE10" s="37"/>
      <c r="AF10" s="37"/>
      <c r="AG10" s="37"/>
      <c r="AH10" s="37"/>
      <c r="AI10" s="37"/>
      <c r="AJ10" s="37"/>
      <c r="AK10" s="2"/>
      <c r="AL10" s="37">
        <f>データ!V6</f>
        <v>46</v>
      </c>
      <c r="AM10" s="37"/>
      <c r="AN10" s="37"/>
      <c r="AO10" s="37"/>
      <c r="AP10" s="37"/>
      <c r="AQ10" s="37"/>
      <c r="AR10" s="37"/>
      <c r="AS10" s="37"/>
      <c r="AT10" s="38">
        <f>データ!W6</f>
        <v>0.06</v>
      </c>
      <c r="AU10" s="38"/>
      <c r="AV10" s="38"/>
      <c r="AW10" s="38"/>
      <c r="AX10" s="38"/>
      <c r="AY10" s="38"/>
      <c r="AZ10" s="38"/>
      <c r="BA10" s="38"/>
      <c r="BB10" s="38">
        <f>データ!X6</f>
        <v>766.67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k1q1sZ/Efn2d9UA8rgM0zR39v7EP7SLnd4nKOYNRTccGPwvOSGf745TiXS3Iz6AHlEi6Th3bZWXwpdKv+oyf/g==" saltValue="clyD0wTJEP3jRQFTLrYI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194425</v>
      </c>
      <c r="D6" s="19">
        <f t="shared" si="3"/>
        <v>47</v>
      </c>
      <c r="E6" s="19">
        <f t="shared" si="3"/>
        <v>17</v>
      </c>
      <c r="F6" s="19">
        <f t="shared" si="3"/>
        <v>5</v>
      </c>
      <c r="G6" s="19">
        <f t="shared" si="3"/>
        <v>0</v>
      </c>
      <c r="H6" s="19" t="str">
        <f t="shared" si="3"/>
        <v>山梨県　小菅村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7.09</v>
      </c>
      <c r="Q6" s="20">
        <f t="shared" si="3"/>
        <v>100</v>
      </c>
      <c r="R6" s="20">
        <f t="shared" si="3"/>
        <v>2520</v>
      </c>
      <c r="S6" s="20">
        <f t="shared" si="3"/>
        <v>657</v>
      </c>
      <c r="T6" s="20">
        <f t="shared" si="3"/>
        <v>52.78</v>
      </c>
      <c r="U6" s="20">
        <f t="shared" si="3"/>
        <v>12.45</v>
      </c>
      <c r="V6" s="20">
        <f t="shared" si="3"/>
        <v>46</v>
      </c>
      <c r="W6" s="20">
        <f t="shared" si="3"/>
        <v>0.06</v>
      </c>
      <c r="X6" s="20">
        <f t="shared" si="3"/>
        <v>766.67</v>
      </c>
      <c r="Y6" s="21">
        <f>IF(Y7="",NA(),Y7)</f>
        <v>97.34</v>
      </c>
      <c r="Z6" s="21">
        <f t="shared" ref="Z6:AH6" si="4">IF(Z7="",NA(),Z7)</f>
        <v>98.65</v>
      </c>
      <c r="AA6" s="21">
        <f t="shared" si="4"/>
        <v>107.53</v>
      </c>
      <c r="AB6" s="21">
        <f t="shared" si="4"/>
        <v>73.09</v>
      </c>
      <c r="AC6" s="21">
        <f t="shared" si="4"/>
        <v>60.4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336.94</v>
      </c>
      <c r="BG6" s="20">
        <f t="shared" ref="BG6:BO6" si="7">IF(BG7="",NA(),BG7)</f>
        <v>0</v>
      </c>
      <c r="BH6" s="21">
        <f t="shared" si="7"/>
        <v>126.82</v>
      </c>
      <c r="BI6" s="21">
        <f t="shared" si="7"/>
        <v>170.46</v>
      </c>
      <c r="BJ6" s="21">
        <f t="shared" si="7"/>
        <v>604.08000000000004</v>
      </c>
      <c r="BK6" s="21">
        <f t="shared" si="7"/>
        <v>789.46</v>
      </c>
      <c r="BL6" s="21">
        <f t="shared" si="7"/>
        <v>826.83</v>
      </c>
      <c r="BM6" s="21">
        <f t="shared" si="7"/>
        <v>867.83</v>
      </c>
      <c r="BN6" s="21">
        <f t="shared" si="7"/>
        <v>791.76</v>
      </c>
      <c r="BO6" s="21">
        <f t="shared" si="7"/>
        <v>900.82</v>
      </c>
      <c r="BP6" s="20" t="str">
        <f>IF(BP7="","",IF(BP7="-","【-】","【"&amp;SUBSTITUTE(TEXT(BP7,"#,##0.00"),"-","△")&amp;"】"))</f>
        <v>【809.19】</v>
      </c>
      <c r="BQ6" s="21">
        <f>IF(BQ7="",NA(),BQ7)</f>
        <v>24.7</v>
      </c>
      <c r="BR6" s="21">
        <f t="shared" ref="BR6:BZ6" si="8">IF(BR7="",NA(),BR7)</f>
        <v>13.97</v>
      </c>
      <c r="BS6" s="21">
        <f t="shared" si="8"/>
        <v>18.57</v>
      </c>
      <c r="BT6" s="21">
        <f t="shared" si="8"/>
        <v>23.76</v>
      </c>
      <c r="BU6" s="21">
        <f t="shared" si="8"/>
        <v>22.27</v>
      </c>
      <c r="BV6" s="21">
        <f t="shared" si="8"/>
        <v>57.77</v>
      </c>
      <c r="BW6" s="21">
        <f t="shared" si="8"/>
        <v>57.31</v>
      </c>
      <c r="BX6" s="21">
        <f t="shared" si="8"/>
        <v>57.08</v>
      </c>
      <c r="BY6" s="21">
        <f t="shared" si="8"/>
        <v>56.26</v>
      </c>
      <c r="BZ6" s="21">
        <f t="shared" si="8"/>
        <v>52.94</v>
      </c>
      <c r="CA6" s="20" t="str">
        <f>IF(CA7="","",IF(CA7="-","【-】","【"&amp;SUBSTITUTE(TEXT(CA7,"#,##0.00"),"-","△")&amp;"】"))</f>
        <v>【57.02】</v>
      </c>
      <c r="CB6" s="21">
        <f>IF(CB7="",NA(),CB7)</f>
        <v>159.34</v>
      </c>
      <c r="CC6" s="21">
        <f t="shared" ref="CC6:CK6" si="9">IF(CC7="",NA(),CC7)</f>
        <v>270.33</v>
      </c>
      <c r="CD6" s="21">
        <f t="shared" si="9"/>
        <v>175.82</v>
      </c>
      <c r="CE6" s="21">
        <f t="shared" si="9"/>
        <v>150.02000000000001</v>
      </c>
      <c r="CF6" s="21">
        <f t="shared" si="9"/>
        <v>149.97999999999999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51.81</v>
      </c>
      <c r="CN6" s="21">
        <f t="shared" ref="CN6:CV6" si="10">IF(CN7="",NA(),CN7)</f>
        <v>51.81</v>
      </c>
      <c r="CO6" s="21">
        <f t="shared" si="10"/>
        <v>56.63</v>
      </c>
      <c r="CP6" s="21">
        <f t="shared" si="10"/>
        <v>56.63</v>
      </c>
      <c r="CQ6" s="21">
        <f t="shared" si="10"/>
        <v>55.42</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194425</v>
      </c>
      <c r="D7" s="23">
        <v>47</v>
      </c>
      <c r="E7" s="23">
        <v>17</v>
      </c>
      <c r="F7" s="23">
        <v>5</v>
      </c>
      <c r="G7" s="23">
        <v>0</v>
      </c>
      <c r="H7" s="23" t="s">
        <v>98</v>
      </c>
      <c r="I7" s="23" t="s">
        <v>99</v>
      </c>
      <c r="J7" s="23" t="s">
        <v>100</v>
      </c>
      <c r="K7" s="23" t="s">
        <v>101</v>
      </c>
      <c r="L7" s="23" t="s">
        <v>102</v>
      </c>
      <c r="M7" s="23" t="s">
        <v>103</v>
      </c>
      <c r="N7" s="24" t="s">
        <v>104</v>
      </c>
      <c r="O7" s="24" t="s">
        <v>105</v>
      </c>
      <c r="P7" s="24">
        <v>7.09</v>
      </c>
      <c r="Q7" s="24">
        <v>100</v>
      </c>
      <c r="R7" s="24">
        <v>2520</v>
      </c>
      <c r="S7" s="24">
        <v>657</v>
      </c>
      <c r="T7" s="24">
        <v>52.78</v>
      </c>
      <c r="U7" s="24">
        <v>12.45</v>
      </c>
      <c r="V7" s="24">
        <v>46</v>
      </c>
      <c r="W7" s="24">
        <v>0.06</v>
      </c>
      <c r="X7" s="24">
        <v>766.67</v>
      </c>
      <c r="Y7" s="24">
        <v>97.34</v>
      </c>
      <c r="Z7" s="24">
        <v>98.65</v>
      </c>
      <c r="AA7" s="24">
        <v>107.53</v>
      </c>
      <c r="AB7" s="24">
        <v>73.09</v>
      </c>
      <c r="AC7" s="24">
        <v>60.4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336.94</v>
      </c>
      <c r="BG7" s="24">
        <v>0</v>
      </c>
      <c r="BH7" s="24">
        <v>126.82</v>
      </c>
      <c r="BI7" s="24">
        <v>170.46</v>
      </c>
      <c r="BJ7" s="24">
        <v>604.08000000000004</v>
      </c>
      <c r="BK7" s="24">
        <v>789.46</v>
      </c>
      <c r="BL7" s="24">
        <v>826.83</v>
      </c>
      <c r="BM7" s="24">
        <v>867.83</v>
      </c>
      <c r="BN7" s="24">
        <v>791.76</v>
      </c>
      <c r="BO7" s="24">
        <v>900.82</v>
      </c>
      <c r="BP7" s="24">
        <v>809.19</v>
      </c>
      <c r="BQ7" s="24">
        <v>24.7</v>
      </c>
      <c r="BR7" s="24">
        <v>13.97</v>
      </c>
      <c r="BS7" s="24">
        <v>18.57</v>
      </c>
      <c r="BT7" s="24">
        <v>23.76</v>
      </c>
      <c r="BU7" s="24">
        <v>22.27</v>
      </c>
      <c r="BV7" s="24">
        <v>57.77</v>
      </c>
      <c r="BW7" s="24">
        <v>57.31</v>
      </c>
      <c r="BX7" s="24">
        <v>57.08</v>
      </c>
      <c r="BY7" s="24">
        <v>56.26</v>
      </c>
      <c r="BZ7" s="24">
        <v>52.94</v>
      </c>
      <c r="CA7" s="24">
        <v>57.02</v>
      </c>
      <c r="CB7" s="24">
        <v>159.34</v>
      </c>
      <c r="CC7" s="24">
        <v>270.33</v>
      </c>
      <c r="CD7" s="24">
        <v>175.82</v>
      </c>
      <c r="CE7" s="24">
        <v>150.02000000000001</v>
      </c>
      <c r="CF7" s="24">
        <v>149.97999999999999</v>
      </c>
      <c r="CG7" s="24">
        <v>274.35000000000002</v>
      </c>
      <c r="CH7" s="24">
        <v>273.52</v>
      </c>
      <c r="CI7" s="24">
        <v>274.99</v>
      </c>
      <c r="CJ7" s="24">
        <v>282.08999999999997</v>
      </c>
      <c r="CK7" s="24">
        <v>303.27999999999997</v>
      </c>
      <c r="CL7" s="24">
        <v>273.68</v>
      </c>
      <c r="CM7" s="24">
        <v>51.81</v>
      </c>
      <c r="CN7" s="24">
        <v>51.81</v>
      </c>
      <c r="CO7" s="24">
        <v>56.63</v>
      </c>
      <c r="CP7" s="24">
        <v>56.63</v>
      </c>
      <c r="CQ7" s="24">
        <v>55.42</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2023-12-12T02:54:06Z</dcterms:created>
  <dcterms:modified xsi:type="dcterms:W3CDTF">2024-01-22T06:44:40Z</dcterms:modified>
  <cp:category/>
</cp:coreProperties>
</file>