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Desktop\ReportGenryu\【山梨県市町村課：1.25〆】公営企業に係る経営比較分析表（令和４年度）の分析等について\【経営比較分析表】2022_194425_47_1718\"/>
    </mc:Choice>
  </mc:AlternateContent>
  <workbookProtection workbookAlgorithmName="SHA-512" workbookHashValue="O/wlcthQmRyt2BqTN2P7FO4pHsfDxAQNH/WWXIHIjMFsfFA0HpRFCdf2h4Aspp2knVCvZROaZ5C12eChnjpy2w==" workbookSaltValue="ScSW66ui/MlWJllKOUdG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<sst xmlns="http://schemas.openxmlformats.org/spreadsheetml/2006/main" count="236" uniqueCount="119">
  <si>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</si>
  <si>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</si>
  <si>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</si>
  <si>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</si>
  <si>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</si>
  <si>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</si>
  <si>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</si>
  <si>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</si>
  <si>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</si>
  <si>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</si>
  <si>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</si>
  <si>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</si>
  <si>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</si>
  <si>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</si>
  <si>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</si>
  <si>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</si>
  <si>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</si>
  <si>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</si>
  <si>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</si>
  <si>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</si>
  <si>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</si>
  <si>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</si>
  <si>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</si>
  <si>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</si>
  <si>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</si>
  <si>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</si>
  <si>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</si>
  <si>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</si>
  <si>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</si>
  <si>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</si>
  <si>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</si>
  <si>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</si>
  <si>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</si>
  <si>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</si>
  <si>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</si>
  <si>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</si>
  <si>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</si>
  <si>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</si>
  <si>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</si>
  <si>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</si>
  <si>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</si>
  <si>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</si>
  <si>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</si>
  <si>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</si>
  <si>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</si>
  <si>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</si>
  <si>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</si>
  <si>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</si>
  <si>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</si>
  <si>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</si>
  <si>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</si>
  <si>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</si>
  <si>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</si>
  <si>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</si>
  <si>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</si>
  <si>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</si>
  <si>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</si>
  <si>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</si>
  <si>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</si>
  <si>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</si>
  <si>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</si>
  <si>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</si>
  <si>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</si>
  <si>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</si>
  <si>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</si>
  <si>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</si>
  <si>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</si>
  <si>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</si>
  <si>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</si>
  <si>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</si>
  <si>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</si>
  <si>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</si>
  <si>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</si>
  <si>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</si>
  <si>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</si>
  <si>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</si>
  <si>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</si>
  <si>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</si>
  <si>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</si>
  <si>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</si>
  <si>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</si>
  <si>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</si>
  <si>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</si>
  <si>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</si>
  <si>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</si>
  <si>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</si>
  <si>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</si>
  <si>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</si>
  <si>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</si>
  <si>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</si>
  <si>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</si>
  <si>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</si>
  <si>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</si>
  <si>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</si>
  <si>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</si>
  <si>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</si>
  <si>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</si>
  <si>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</si>
  <si>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</si>
  <si>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</si>
  <si>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</si>
  <si>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</si>
  <si>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</si>
  <si>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</si>
  <si>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</si>
  <si>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</si>
  <si>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</si>
  <si>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</si>
  <si>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</si>
  <si>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</si>
  <si>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</si>
  <si>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</si>
  <si>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</si>
  <si>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</si>
  <si>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</si>
  <si>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</si>
  <si>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平成16年から平成20年にかけて機能高度化（施設更新・耐震）を実施した。また管理についても1年ごとに調査・修繕を計画的に実施しており健全な状態となっている。</t>
    <phoneticPr fontId="4"/>
  </si>
  <si>
    <t>当事業については認可区域の下水道普及率が100％を達成しており、施設の老朽化への対応も完了している。企業債償還も徐々に減少していることから経営状態に問題は見受けられない。
今後も令和2年度に策定した経営戦略をもとにした、計画的な施設更新や料金改正の検討を行っていくこととしている。</t>
    <phoneticPr fontId="4"/>
  </si>
  <si>
    <t>収益的収支比率が100％を下回り、経費回収率が類似団体と比較して低い水準となっている。
企業債残高対事業規模比率は5年間にわたり減少傾向にあるものの、類似団体と比較すると高い数値となっている。また汚水処理原価についても、前年度に比べ減少したものの類似団体と比較して高い数値となっている。
一方で本村は多摩川の源流域にあり、東京都民の水がめとなっていることから維持管理に対する補助を受けており、経営状況に大きな問題は見受けられない。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</si>
</sst>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05-4317-ABD5-30E27ED225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2405-4317-ABD5-30E27ED225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35.299999999999997</c:v>
                </c:pt>
                <c:pt idx="1">
                  <c:v>34.090000000000003</c:v>
                </c:pt>
                <c:pt idx="2">
                  <c:v>26.48</c:v>
                </c:pt>
                <c:pt idx="3">
                  <c:v>28.97</c:v>
                </c:pt>
                <c:pt idx="4">
                  <c:v>29.96</c:v>
                </c:pt>
              </c:numCache>
            </c:numRef>
          </c:val>
          <c:extLst>
            <c:ext xmlns:c16="http://schemas.microsoft.com/office/drawing/2014/chart" uri="{C3380CC4-5D6E-409C-BE32-E72D297353CC}">
              <c16:uniqueId val="{00000000-21B1-47F3-8BB6-3EA54E44D8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21B1-47F3-8BB6-3EA54E44D8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07-47CE-9867-2E4790770E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A307-47CE-9867-2E4790770E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46.41</c:v>
                </c:pt>
                <c:pt idx="1">
                  <c:v>57.42</c:v>
                </c:pt>
                <c:pt idx="2">
                  <c:v>61.34</c:v>
                </c:pt>
                <c:pt idx="3">
                  <c:v>71.680000000000007</c:v>
                </c:pt>
                <c:pt idx="4">
                  <c:v>69.87</c:v>
                </c:pt>
              </c:numCache>
            </c:numRef>
          </c:val>
          <c:extLst>
            <c:ext xmlns:c16="http://schemas.microsoft.com/office/drawing/2014/chart" uri="{C3380CC4-5D6E-409C-BE32-E72D297353CC}">
              <c16:uniqueId val="{00000000-3B4A-4A66-AA7D-762AE9DF30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A-4A66-AA7D-762AE9DF30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6A-4A6B-91C4-49286F790D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6A-4A6B-91C4-49286F790D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CD-49F0-8A42-0EFF2DD5DD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D-49F0-8A42-0EFF2DD5DD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D-4C55-A53E-034B986183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D-4C55-A53E-034B986183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9-4309-B2AB-F06DE21B4C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9-4309-B2AB-F06DE21B4C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3494.63</c:v>
                </c:pt>
                <c:pt idx="1">
                  <c:v>3041.93</c:v>
                </c:pt>
                <c:pt idx="2">
                  <c:v>2729.66</c:v>
                </c:pt>
                <c:pt idx="3">
                  <c:v>2505.63</c:v>
                </c:pt>
                <c:pt idx="4">
                  <c:v>2302.62</c:v>
                </c:pt>
              </c:numCache>
            </c:numRef>
          </c:val>
          <c:extLst>
            <c:ext xmlns:c16="http://schemas.microsoft.com/office/drawing/2014/chart" uri="{C3380CC4-5D6E-409C-BE32-E72D297353CC}">
              <c16:uniqueId val="{00000000-F6C2-4C89-AFD1-7B06F4F3D6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F6C2-4C89-AFD1-7B06F4F3D6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9.65</c:v>
                </c:pt>
                <c:pt idx="1">
                  <c:v>10.35</c:v>
                </c:pt>
                <c:pt idx="2">
                  <c:v>10.37</c:v>
                </c:pt>
                <c:pt idx="3">
                  <c:v>12.24</c:v>
                </c:pt>
                <c:pt idx="4">
                  <c:v>13.07</c:v>
                </c:pt>
              </c:numCache>
            </c:numRef>
          </c:val>
          <c:extLst>
            <c:ext xmlns:c16="http://schemas.microsoft.com/office/drawing/2014/chart" uri="{C3380CC4-5D6E-409C-BE32-E72D297353CC}">
              <c16:uniqueId val="{00000000-FFD9-4656-8741-01723684B9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FFD9-4656-8741-01723684B9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512.34</c:v>
                </c:pt>
                <c:pt idx="1">
                  <c:v>503.89</c:v>
                </c:pt>
                <c:pt idx="2">
                  <c:v>644.01</c:v>
                </c:pt>
                <c:pt idx="3">
                  <c:v>494.89</c:v>
                </c:pt>
                <c:pt idx="4">
                  <c:v>447.15</c:v>
                </c:pt>
              </c:numCache>
            </c:numRef>
          </c:val>
          <c:extLst>
            <c:ext xmlns:c16="http://schemas.microsoft.com/office/drawing/2014/chart" uri="{C3380CC4-5D6E-409C-BE32-E72D297353CC}">
              <c16:uniqueId val="{00000000-1AC6-4EE6-AFD9-853A474B08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1AC6-4EE6-AFD9-853A474B08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小菅村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657</v>
      </c>
      <c r="AM8" s="37"/>
      <c r="AN8" s="37"/>
      <c r="AO8" s="37"/>
      <c r="AP8" s="37"/>
      <c r="AQ8" s="37"/>
      <c r="AR8" s="37"/>
      <c r="AS8" s="37"/>
      <c r="AT8" s="38">
        <f>データ!T6</f>
        <v>52.78</v>
      </c>
      <c r="AU8" s="38"/>
      <c r="AV8" s="38"/>
      <c r="AW8" s="38"/>
      <c r="AX8" s="38"/>
      <c r="AY8" s="38"/>
      <c r="AZ8" s="38"/>
      <c r="BA8" s="38"/>
      <c r="BB8" s="38">
        <f>データ!U6</f>
        <v>12.45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92.91</v>
      </c>
      <c r="Q10" s="38"/>
      <c r="R10" s="38"/>
      <c r="S10" s="38"/>
      <c r="T10" s="38"/>
      <c r="U10" s="38"/>
      <c r="V10" s="38"/>
      <c r="W10" s="38">
        <f>データ!Q6</f>
        <v>100</v>
      </c>
      <c r="X10" s="38"/>
      <c r="Y10" s="38"/>
      <c r="Z10" s="38"/>
      <c r="AA10" s="38"/>
      <c r="AB10" s="38"/>
      <c r="AC10" s="38"/>
      <c r="AD10" s="37">
        <f>データ!R6</f>
        <v>2520</v>
      </c>
      <c r="AE10" s="37"/>
      <c r="AF10" s="37"/>
      <c r="AG10" s="37"/>
      <c r="AH10" s="37"/>
      <c r="AI10" s="37"/>
      <c r="AJ10" s="37"/>
      <c r="AK10" s="2"/>
      <c r="AL10" s="37">
        <f>データ!V6</f>
        <v>603</v>
      </c>
      <c r="AM10" s="37"/>
      <c r="AN10" s="37"/>
      <c r="AO10" s="37"/>
      <c r="AP10" s="37"/>
      <c r="AQ10" s="37"/>
      <c r="AR10" s="37"/>
      <c r="AS10" s="37"/>
      <c r="AT10" s="38">
        <f>データ!W6</f>
        <v>0.45</v>
      </c>
      <c r="AU10" s="38"/>
      <c r="AV10" s="38"/>
      <c r="AW10" s="38"/>
      <c r="AX10" s="38"/>
      <c r="AY10" s="38"/>
      <c r="AZ10" s="38"/>
      <c r="BA10" s="38"/>
      <c r="BB10" s="38">
        <f>データ!X6</f>
        <v>1340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3s6Ow1wXhyySXIHqNoqcRNO1S1X1Zoy+rtRLnqr7nZHOauOChqqVawN8bG622x8lSoqFOL8mWOVgaf7vj46CXA==" saltValue="yIy34hJrpGKNNCge9vOs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194425</v>
      </c>
      <c r="D6" s="19">
        <f t="shared" si="3"/>
        <v>47</v>
      </c>
      <c r="E6" s="19">
        <f t="shared" si="3"/>
        <v>17</v>
      </c>
      <c r="F6" s="19">
        <f t="shared" si="3"/>
        <v>4</v>
      </c>
      <c r="G6" s="19">
        <f t="shared" si="3"/>
        <v>0</v>
      </c>
      <c r="H6" s="19" t="str">
        <f t="shared" si="3"/>
        <v>山梨県　小菅村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92.91</v>
      </c>
      <c r="Q6" s="20">
        <f t="shared" si="3"/>
        <v>100</v>
      </c>
      <c r="R6" s="20">
        <f t="shared" si="3"/>
        <v>2520</v>
      </c>
      <c r="S6" s="20">
        <f t="shared" si="3"/>
        <v>657</v>
      </c>
      <c r="T6" s="20">
        <f t="shared" si="3"/>
        <v>52.78</v>
      </c>
      <c r="U6" s="20">
        <f t="shared" si="3"/>
        <v>12.45</v>
      </c>
      <c r="V6" s="20">
        <f t="shared" si="3"/>
        <v>603</v>
      </c>
      <c r="W6" s="20">
        <f t="shared" si="3"/>
        <v>0.45</v>
      </c>
      <c r="X6" s="20">
        <f t="shared" si="3"/>
        <v>1340</v>
      </c>
      <c r="Y6" s="21">
        <f>IF(Y7="",NA(),Y7)</f>
        <v>46.41</v>
      </c>
      <c r="Z6" s="21">
        <f t="shared" ref="Z6:AH6" si="4">IF(Z7="",NA(),Z7)</f>
        <v>57.42</v>
      </c>
      <c r="AA6" s="21">
        <f t="shared" si="4"/>
        <v>61.34</v>
      </c>
      <c r="AB6" s="21">
        <f t="shared" si="4"/>
        <v>71.680000000000007</v>
      </c>
      <c r="AC6" s="21">
        <f t="shared" si="4"/>
        <v>69.87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3494.63</v>
      </c>
      <c r="BG6" s="21">
        <f t="shared" ref="BG6:BO6" si="7">IF(BG7="",NA(),BG7)</f>
        <v>3041.93</v>
      </c>
      <c r="BH6" s="21">
        <f t="shared" si="7"/>
        <v>2729.66</v>
      </c>
      <c r="BI6" s="21">
        <f t="shared" si="7"/>
        <v>2505.63</v>
      </c>
      <c r="BJ6" s="21">
        <f t="shared" si="7"/>
        <v>2302.62</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9.65</v>
      </c>
      <c r="BR6" s="21">
        <f t="shared" ref="BR6:BZ6" si="8">IF(BR7="",NA(),BR7)</f>
        <v>10.35</v>
      </c>
      <c r="BS6" s="21">
        <f t="shared" si="8"/>
        <v>10.37</v>
      </c>
      <c r="BT6" s="21">
        <f t="shared" si="8"/>
        <v>12.24</v>
      </c>
      <c r="BU6" s="21">
        <f t="shared" si="8"/>
        <v>13.07</v>
      </c>
      <c r="BV6" s="21">
        <f t="shared" si="8"/>
        <v>87.03</v>
      </c>
      <c r="BW6" s="21">
        <f t="shared" si="8"/>
        <v>84.3</v>
      </c>
      <c r="BX6" s="21">
        <f t="shared" si="8"/>
        <v>82.88</v>
      </c>
      <c r="BY6" s="21">
        <f t="shared" si="8"/>
        <v>82.53</v>
      </c>
      <c r="BZ6" s="21">
        <f t="shared" si="8"/>
        <v>81.81</v>
      </c>
      <c r="CA6" s="20" t="str">
        <f>IF(CA7="","",IF(CA7="-","【-】","【"&amp;SUBSTITUTE(TEXT(CA7,"#,##0.00"),"-","△")&amp;"】"))</f>
        <v>【73.78】</v>
      </c>
      <c r="CB6" s="21">
        <f>IF(CB7="",NA(),CB7)</f>
        <v>512.34</v>
      </c>
      <c r="CC6" s="21">
        <f t="shared" ref="CC6:CK6" si="9">IF(CC7="",NA(),CC7)</f>
        <v>503.89</v>
      </c>
      <c r="CD6" s="21">
        <f t="shared" si="9"/>
        <v>644.01</v>
      </c>
      <c r="CE6" s="21">
        <f t="shared" si="9"/>
        <v>494.89</v>
      </c>
      <c r="CF6" s="21">
        <f t="shared" si="9"/>
        <v>447.15</v>
      </c>
      <c r="CG6" s="21">
        <f t="shared" si="9"/>
        <v>177.02</v>
      </c>
      <c r="CH6" s="21">
        <f t="shared" si="9"/>
        <v>185.47</v>
      </c>
      <c r="CI6" s="21">
        <f t="shared" si="9"/>
        <v>187.76</v>
      </c>
      <c r="CJ6" s="21">
        <f t="shared" si="9"/>
        <v>190.48</v>
      </c>
      <c r="CK6" s="21">
        <f t="shared" si="9"/>
        <v>193.59</v>
      </c>
      <c r="CL6" s="20" t="str">
        <f>IF(CL7="","",IF(CL7="-","【-】","【"&amp;SUBSTITUTE(TEXT(CL7,"#,##0.00"),"-","△")&amp;"】"))</f>
        <v>【220.62】</v>
      </c>
      <c r="CM6" s="21">
        <f>IF(CM7="",NA(),CM7)</f>
        <v>35.299999999999997</v>
      </c>
      <c r="CN6" s="21">
        <f t="shared" ref="CN6:CV6" si="10">IF(CN7="",NA(),CN7)</f>
        <v>34.090000000000003</v>
      </c>
      <c r="CO6" s="21">
        <f t="shared" si="10"/>
        <v>26.48</v>
      </c>
      <c r="CP6" s="21">
        <f t="shared" si="10"/>
        <v>28.97</v>
      </c>
      <c r="CQ6" s="21">
        <f t="shared" si="10"/>
        <v>29.96</v>
      </c>
      <c r="CR6" s="21">
        <f t="shared" si="10"/>
        <v>46.17</v>
      </c>
      <c r="CS6" s="21">
        <f t="shared" si="10"/>
        <v>45.68</v>
      </c>
      <c r="CT6" s="21">
        <f t="shared" si="10"/>
        <v>45.87</v>
      </c>
      <c r="CU6" s="21">
        <f t="shared" si="10"/>
        <v>44.24</v>
      </c>
      <c r="CV6" s="21">
        <f t="shared" si="10"/>
        <v>45.3</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194425</v>
      </c>
      <c r="D7" s="23">
        <v>47</v>
      </c>
      <c r="E7" s="23">
        <v>17</v>
      </c>
      <c r="F7" s="23">
        <v>4</v>
      </c>
      <c r="G7" s="23">
        <v>0</v>
      </c>
      <c r="H7" s="23" t="s">
        <v>98</v>
      </c>
      <c r="I7" s="23" t="s">
        <v>99</v>
      </c>
      <c r="J7" s="23" t="s">
        <v>100</v>
      </c>
      <c r="K7" s="23" t="s">
        <v>101</v>
      </c>
      <c r="L7" s="23" t="s">
        <v>102</v>
      </c>
      <c r="M7" s="23" t="s">
        <v>103</v>
      </c>
      <c r="N7" s="24" t="s">
        <v>104</v>
      </c>
      <c r="O7" s="24" t="s">
        <v>105</v>
      </c>
      <c r="P7" s="24">
        <v>92.91</v>
      </c>
      <c r="Q7" s="24">
        <v>100</v>
      </c>
      <c r="R7" s="24">
        <v>2520</v>
      </c>
      <c r="S7" s="24">
        <v>657</v>
      </c>
      <c r="T7" s="24">
        <v>52.78</v>
      </c>
      <c r="U7" s="24">
        <v>12.45</v>
      </c>
      <c r="V7" s="24">
        <v>603</v>
      </c>
      <c r="W7" s="24">
        <v>0.45</v>
      </c>
      <c r="X7" s="24">
        <v>1340</v>
      </c>
      <c r="Y7" s="24">
        <v>46.41</v>
      </c>
      <c r="Z7" s="24">
        <v>57.42</v>
      </c>
      <c r="AA7" s="24">
        <v>61.34</v>
      </c>
      <c r="AB7" s="24">
        <v>71.680000000000007</v>
      </c>
      <c r="AC7" s="24">
        <v>69.87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3494.63</v>
      </c>
      <c r="BG7" s="24">
        <v>3041.93</v>
      </c>
      <c r="BH7" s="24">
        <v>2729.66</v>
      </c>
      <c r="BI7" s="24">
        <v>2505.63</v>
      </c>
      <c r="BJ7" s="24">
        <v>2302.62</v>
      </c>
      <c r="BK7" s="24">
        <v>1252.71</v>
      </c>
      <c r="BL7" s="24">
        <v>1267.3900000000001</v>
      </c>
      <c r="BM7" s="24">
        <v>1268.6300000000001</v>
      </c>
      <c r="BN7" s="24">
        <v>1283.69</v>
      </c>
      <c r="BO7" s="24">
        <v>1160.22</v>
      </c>
      <c r="BP7" s="24">
        <v>1182.1099999999999</v>
      </c>
      <c r="BQ7" s="24">
        <v>9.65</v>
      </c>
      <c r="BR7" s="24">
        <v>10.35</v>
      </c>
      <c r="BS7" s="24">
        <v>10.37</v>
      </c>
      <c r="BT7" s="24">
        <v>12.24</v>
      </c>
      <c r="BU7" s="24">
        <v>13.07</v>
      </c>
      <c r="BV7" s="24">
        <v>87.03</v>
      </c>
      <c r="BW7" s="24">
        <v>84.3</v>
      </c>
      <c r="BX7" s="24">
        <v>82.88</v>
      </c>
      <c r="BY7" s="24">
        <v>82.53</v>
      </c>
      <c r="BZ7" s="24">
        <v>81.81</v>
      </c>
      <c r="CA7" s="24">
        <v>73.78</v>
      </c>
      <c r="CB7" s="24">
        <v>512.34</v>
      </c>
      <c r="CC7" s="24">
        <v>503.89</v>
      </c>
      <c r="CD7" s="24">
        <v>644.01</v>
      </c>
      <c r="CE7" s="24">
        <v>494.89</v>
      </c>
      <c r="CF7" s="24">
        <v>447.15</v>
      </c>
      <c r="CG7" s="24">
        <v>177.02</v>
      </c>
      <c r="CH7" s="24">
        <v>185.47</v>
      </c>
      <c r="CI7" s="24">
        <v>187.76</v>
      </c>
      <c r="CJ7" s="24">
        <v>190.48</v>
      </c>
      <c r="CK7" s="24">
        <v>193.59</v>
      </c>
      <c r="CL7" s="24">
        <v>220.62</v>
      </c>
      <c r="CM7" s="24">
        <v>35.299999999999997</v>
      </c>
      <c r="CN7" s="24">
        <v>34.090000000000003</v>
      </c>
      <c r="CO7" s="24">
        <v>26.48</v>
      </c>
      <c r="CP7" s="24">
        <v>28.97</v>
      </c>
      <c r="CQ7" s="24">
        <v>29.96</v>
      </c>
      <c r="CR7" s="24">
        <v>46.17</v>
      </c>
      <c r="CS7" s="24">
        <v>45.68</v>
      </c>
      <c r="CT7" s="24">
        <v>45.87</v>
      </c>
      <c r="CU7" s="24">
        <v>44.24</v>
      </c>
      <c r="CV7" s="24">
        <v>45.3</v>
      </c>
      <c r="CW7" s="24">
        <v>42.22</v>
      </c>
      <c r="CX7" s="24">
        <v>100</v>
      </c>
      <c r="CY7" s="24">
        <v>100</v>
      </c>
      <c r="CZ7" s="24">
        <v>100</v>
      </c>
      <c r="DA7" s="24">
        <v>100</v>
      </c>
      <c r="DB7" s="24">
        <v>100</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2023-12-12T02:50:13Z</dcterms:created>
  <dcterms:modified xsi:type="dcterms:W3CDTF">2024-01-22T06:41:46Z</dcterms:modified>
  <cp:category/>
</cp:coreProperties>
</file>