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michinari-a\Desktop\"/>
    </mc:Choice>
  </mc:AlternateContent>
  <xr:revisionPtr revIDLastSave="0" documentId="13_ncr:1_{21432867-63EB-43EE-A0F3-E4B23F023D79}" xr6:coauthVersionLast="36" xr6:coauthVersionMax="36" xr10:uidLastSave="{00000000-0000-0000-0000-000000000000}"/>
  <workbookProtection workbookAlgorithmName="SHA-512" workbookHashValue="YtTHD6N+pPljSHU/W2XGAi8zPeb35Znf1sJpbq6D8Lkeg4jq4gRpdUN2TUQG7InOVx68U/4RyjEuLTziWF+V7A==" workbookSaltValue="czFdVHxGfziXUbvExFylHA==" workbookSpinCount="100000" lockStructure="1"/>
  <bookViews>
    <workbookView xWindow="0" yWindow="0" windowWidth="20490" windowHeight="70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AL10" i="4"/>
  <c r="W10" i="4"/>
  <c r="P10" i="4"/>
  <c r="BB8" i="4"/>
  <c r="AT8" i="4"/>
  <c r="AD8" i="4"/>
  <c r="W8" i="4"/>
  <c r="P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<sst xmlns="http://schemas.openxmlformats.org/spreadsheetml/2006/main" count="228" uniqueCount="113">
  <si>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</si>
  <si>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</si>
  <si>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</si>
  <si>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</si>
  <si>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</si>
  <si>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</si>
  <si>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</si>
  <si>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</si>
  <si>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</si>
  <si>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</si>
  <si>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</si>
  <si>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</si>
  <si>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</si>
  <si>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</si>
  <si>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</si>
  <si>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</si>
  <si>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</si>
  <si>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</si>
  <si>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</si>
  <si>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</si>
  <si>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</si>
  <si>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</si>
  <si>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</si>
  <si>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</si>
  <si>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</si>
  <si>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</si>
  <si>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</si>
  <si>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</si>
  <si>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</si>
  <si>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</si>
  <si>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</si>
  <si>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</si>
  <si>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</si>
  <si>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</si>
  <si>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</si>
  <si>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</si>
  <si>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</si>
  <si>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</si>
  <si>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</si>
  <si>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</si>
  <si>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</si>
  <si>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</si>
  <si>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</si>
  <si>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</si>
  <si>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</si>
  <si>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</si>
  <si>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</si>
  <si>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</si>
  <si>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</si>
  <si>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</si>
  <si>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</si>
  <si>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</si>
  <si>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</si>
  <si>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</si>
  <si>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</si>
  <si>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</si>
  <si>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</si>
  <si>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</si>
  <si>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</si>
  <si>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</si>
  <si>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</si>
  <si>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</si>
  <si>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</si>
  <si>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</si>
  <si>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</si>
  <si>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</si>
  <si>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</si>
  <si>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</si>
  <si>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</si>
  <si>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</si>
  <si>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</si>
  <si>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</si>
  <si>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</si>
  <si>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</si>
  <si>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</si>
  <si>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</si>
  <si>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</si>
  <si>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</si>
  <si>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</si>
  <si>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</si>
  <si>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</si>
  <si>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</si>
  <si>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</si>
  <si>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</si>
  <si>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</si>
  <si>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</si>
  <si>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</si>
  <si>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</si>
  <si>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</si>
  <si>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</si>
  <si>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</si>
  <si>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</si>
  <si>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</si>
  <si>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富士河口湖町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</si>
  <si>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</si>
  <si>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</si>
  <si>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</si>
  <si>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</si>
  <si>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</si>
  <si>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</si>
  <si>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</si>
  <si>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</si>
  <si>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</si>
  <si>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</si>
  <si>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</si>
  <si>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</si>
  <si>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</si>
  <si>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</si>
  <si>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</si>
  <si>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</si>
  <si>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富士河口湖町上水道事業は、船津・小立・勝山の３地区で構成している。
①経常収支比率
令和3年度の106％に比べ、令和4年度は97％であった。類似団体平均値を下回っており、ここ数年間は100％を超えていたが当年度は100％を割った。
⑤料金回収率
令和4年度は90％であった。今後も水道料未収金が発生しないよう努める必要がある。
⑥給水原価
本町は、豊富な地下水に恵まれていることにより水道料金が全国的にかなり低く保たれているが、④企業債(水道工事費等の借金残高)が高い水準であるため、近い将来再度の料金改定が必要である。
⑦施設利用率　　　　　　　　　　　　　　　　　
本町は有数の観光地であるため、令和2年度にコロナ禍の影響で施設利用率が大幅に減少した。しかし令和3年度には観光客の増加から改善の兆候が見られ、令和4年度も同様である。
⑧有収率　　　　　　　　　　　　　　　　　　　
65％前後を推移していて、類似団体より低い状態が続いている。今後も漏水調査を継続実施して、漏水確認後には早急に更新し、有収率向上を図る必要がある。</t>
    <rPh sb="7" eb="8">
      <t>ウエ</t>
    </rPh>
    <rPh sb="27" eb="29">
      <t>コウセイ</t>
    </rPh>
    <rPh sb="55" eb="56">
      <t>クラ</t>
    </rPh>
    <rPh sb="72" eb="74">
      <t>ルイジ</t>
    </rPh>
    <rPh sb="74" eb="76">
      <t>ダンタイ</t>
    </rPh>
    <rPh sb="76" eb="79">
      <t>ヘイキンチ</t>
    </rPh>
    <rPh sb="80" eb="82">
      <t>シタマワ</t>
    </rPh>
    <rPh sb="89" eb="92">
      <t>スウネンカン</t>
    </rPh>
    <rPh sb="98" eb="99">
      <t>コ</t>
    </rPh>
    <rPh sb="104" eb="107">
      <t>トウネンド</t>
    </rPh>
    <rPh sb="113" eb="114">
      <t>ワ</t>
    </rPh>
    <rPh sb="235" eb="236">
      <t>タカ</t>
    </rPh>
    <rPh sb="237" eb="239">
      <t>スイジュン</t>
    </rPh>
    <rPh sb="290" eb="292">
      <t>ユウスウ</t>
    </rPh>
    <rPh sb="306" eb="307">
      <t>ネン</t>
    </rPh>
    <rPh sb="307" eb="308">
      <t>ド</t>
    </rPh>
    <rPh sb="312" eb="313">
      <t>カ</t>
    </rPh>
    <rPh sb="314" eb="316">
      <t>エイキョウ</t>
    </rPh>
    <rPh sb="337" eb="339">
      <t>ネンド</t>
    </rPh>
    <rPh sb="341" eb="344">
      <t>カンコウキャク</t>
    </rPh>
    <rPh sb="345" eb="347">
      <t>ゾウカ</t>
    </rPh>
    <rPh sb="349" eb="351">
      <t>カイゼン</t>
    </rPh>
    <rPh sb="352" eb="354">
      <t>チョウコウ</t>
    </rPh>
    <rPh sb="355" eb="356">
      <t>ミ</t>
    </rPh>
    <rPh sb="358" eb="360">
      <t>レイワ</t>
    </rPh>
    <rPh sb="361" eb="363">
      <t>ネンド</t>
    </rPh>
    <rPh sb="364" eb="366">
      <t>ドウヨウ</t>
    </rPh>
    <rPh sb="450" eb="452">
      <t>コウシン</t>
    </rPh>
    <phoneticPr fontId="4"/>
  </si>
  <si>
    <t>　③令和4年度は一定の管路工事を行ったため令和2～3年度に比べ大幅に更新率が増加した。
　令和5年度で一旦新水源等の施設整備が完了する見込みなので、引き続き老朽管の更新整備を進めていくことが安定給水を継続させるうえで重要である。</t>
    <rPh sb="2" eb="4">
      <t>レイワ</t>
    </rPh>
    <rPh sb="5" eb="7">
      <t>ネンド</t>
    </rPh>
    <rPh sb="8" eb="10">
      <t>イッテイ</t>
    </rPh>
    <rPh sb="11" eb="13">
      <t>カンロ</t>
    </rPh>
    <rPh sb="13" eb="15">
      <t>コウジ</t>
    </rPh>
    <rPh sb="16" eb="17">
      <t>オコナ</t>
    </rPh>
    <rPh sb="29" eb="30">
      <t>クラ</t>
    </rPh>
    <rPh sb="31" eb="33">
      <t>オオハバ</t>
    </rPh>
    <rPh sb="34" eb="37">
      <t>コウシンリツ</t>
    </rPh>
    <rPh sb="38" eb="40">
      <t>ゾウカ</t>
    </rPh>
    <rPh sb="45" eb="47">
      <t>レイワ</t>
    </rPh>
    <rPh sb="48" eb="50">
      <t>ネンド</t>
    </rPh>
    <rPh sb="51" eb="53">
      <t>イッタン</t>
    </rPh>
    <rPh sb="53" eb="54">
      <t>シン</t>
    </rPh>
    <rPh sb="54" eb="56">
      <t>スイゲン</t>
    </rPh>
    <rPh sb="56" eb="57">
      <t>トウ</t>
    </rPh>
    <rPh sb="63" eb="65">
      <t>カンリョウ</t>
    </rPh>
    <rPh sb="67" eb="69">
      <t>ミコ</t>
    </rPh>
    <rPh sb="78" eb="81">
      <t>ロウキュウカン</t>
    </rPh>
    <rPh sb="82" eb="84">
      <t>コウシン</t>
    </rPh>
    <phoneticPr fontId="4"/>
  </si>
  <si>
    <t>　計画的に行ってきた料金改定の成果で健全運営に転換できたが、令和4年度は経常収支比率が100％を割り込み、やや運営状況は悪化した状況である。今後数年間は施設の更新と拡張を進めていくうえで、これまで以上に設備投資の支出増大が見込まれることから、債務(借金)過多にも注意しながら安定運営を一層目指していく。
　また企業債(水道工事費等の借金残高)が右肩上がりであること、電気代をはじめとした物価の上昇が顕著であることから、近い将来再度の料金改定が必要である。</t>
    <rPh sb="30" eb="32">
      <t>レイワ</t>
    </rPh>
    <rPh sb="33" eb="35">
      <t>ネンド</t>
    </rPh>
    <rPh sb="36" eb="42">
      <t>ケイジョウシュウシヒリツ</t>
    </rPh>
    <rPh sb="48" eb="49">
      <t>ワ</t>
    </rPh>
    <rPh sb="50" eb="51">
      <t>コ</t>
    </rPh>
    <rPh sb="55" eb="59">
      <t>ウンエイジョウキョウ</t>
    </rPh>
    <rPh sb="60" eb="62">
      <t>アッカ</t>
    </rPh>
    <rPh sb="64" eb="66">
      <t>ジョウキョウ</t>
    </rPh>
    <rPh sb="142" eb="144">
      <t>イッソウ</t>
    </rPh>
    <rPh sb="183" eb="186">
      <t>デンキダイ</t>
    </rPh>
    <rPh sb="193" eb="195">
      <t>ブッカ</t>
    </rPh>
    <rPh sb="196" eb="198">
      <t>ジョウショウ</t>
    </rPh>
    <rPh sb="199" eb="201">
      <t>ケンチョ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</si>
</sst>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0.35</c:v>
                </c:pt>
                <c:pt idx="1">
                  <c:v>0.64</c:v>
                </c:pt>
                <c:pt idx="2">
                  <c:v>0.28000000000000003</c:v>
                </c:pt>
                <c:pt idx="3">
                  <c:v>0.24</c:v>
                </c:pt>
                <c:pt idx="4">
                  <c:v>3.81</c:v>
                </c:pt>
              </c:numCache>
            </c:numRef>
          </c:val>
          <c:extLst>
            <c:ext xmlns:c16="http://schemas.microsoft.com/office/drawing/2014/chart" uri="{C3380CC4-5D6E-409C-BE32-E72D297353CC}">
              <c16:uniqueId val="{00000000-E5C0-4B4B-9785-3CB2E6E1A74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E5C0-4B4B-9785-3CB2E6E1A74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57.68</c:v>
                </c:pt>
                <c:pt idx="1">
                  <c:v>56.56</c:v>
                </c:pt>
                <c:pt idx="2">
                  <c:v>51.31</c:v>
                </c:pt>
                <c:pt idx="3">
                  <c:v>53.14</c:v>
                </c:pt>
                <c:pt idx="4">
                  <c:v>54.03</c:v>
                </c:pt>
              </c:numCache>
            </c:numRef>
          </c:val>
          <c:extLst>
            <c:ext xmlns:c16="http://schemas.microsoft.com/office/drawing/2014/chart" uri="{C3380CC4-5D6E-409C-BE32-E72D297353CC}">
              <c16:uniqueId val="{00000000-93BA-4A23-B612-751F828EF32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93BA-4A23-B612-751F828EF32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64.83</c:v>
                </c:pt>
                <c:pt idx="1">
                  <c:v>64.86</c:v>
                </c:pt>
                <c:pt idx="2">
                  <c:v>66.59</c:v>
                </c:pt>
                <c:pt idx="3">
                  <c:v>66.75</c:v>
                </c:pt>
                <c:pt idx="4">
                  <c:v>67.459999999999994</c:v>
                </c:pt>
              </c:numCache>
            </c:numRef>
          </c:val>
          <c:extLst>
            <c:ext xmlns:c16="http://schemas.microsoft.com/office/drawing/2014/chart" uri="{C3380CC4-5D6E-409C-BE32-E72D297353CC}">
              <c16:uniqueId val="{00000000-521A-4A84-93FA-1B451B03193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521A-4A84-93FA-1B451B03193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101.84</c:v>
                </c:pt>
                <c:pt idx="1">
                  <c:v>117.89</c:v>
                </c:pt>
                <c:pt idx="2">
                  <c:v>110.16</c:v>
                </c:pt>
                <c:pt idx="3">
                  <c:v>106.66</c:v>
                </c:pt>
                <c:pt idx="4">
                  <c:v>97.15</c:v>
                </c:pt>
              </c:numCache>
            </c:numRef>
          </c:val>
          <c:extLst>
            <c:ext xmlns:c16="http://schemas.microsoft.com/office/drawing/2014/chart" uri="{C3380CC4-5D6E-409C-BE32-E72D297353CC}">
              <c16:uniqueId val="{00000000-6C7C-4146-AC1B-E7F5C09850D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6C7C-4146-AC1B-E7F5C09850D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48.8</c:v>
                </c:pt>
                <c:pt idx="1">
                  <c:v>49.29</c:v>
                </c:pt>
                <c:pt idx="2">
                  <c:v>47.65</c:v>
                </c:pt>
                <c:pt idx="3">
                  <c:v>49.09</c:v>
                </c:pt>
                <c:pt idx="4">
                  <c:v>49.25</c:v>
                </c:pt>
              </c:numCache>
            </c:numRef>
          </c:val>
          <c:extLst>
            <c:ext xmlns:c16="http://schemas.microsoft.com/office/drawing/2014/chart" uri="{C3380CC4-5D6E-409C-BE32-E72D297353CC}">
              <c16:uniqueId val="{00000000-8C16-4A32-ABCD-F6CF9CE99AC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8C16-4A32-ABCD-F6CF9CE99AC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0.97</c:v>
                </c:pt>
                <c:pt idx="1">
                  <c:v>0.96</c:v>
                </c:pt>
                <c:pt idx="2">
                  <c:v>0.96</c:v>
                </c:pt>
                <c:pt idx="3">
                  <c:v>0.96</c:v>
                </c:pt>
                <c:pt idx="4">
                  <c:v>0.96</c:v>
                </c:pt>
              </c:numCache>
            </c:numRef>
          </c:val>
          <c:extLst>
            <c:ext xmlns:c16="http://schemas.microsoft.com/office/drawing/2014/chart" uri="{C3380CC4-5D6E-409C-BE32-E72D297353CC}">
              <c16:uniqueId val="{00000000-4EDA-483F-B8C6-8B605F71FF1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4EDA-483F-B8C6-8B605F71FF1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EF-4840-884F-9023B58CDE1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60EF-4840-884F-9023B58CDE1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538.12</c:v>
                </c:pt>
                <c:pt idx="1">
                  <c:v>666.23</c:v>
                </c:pt>
                <c:pt idx="2">
                  <c:v>268.33999999999997</c:v>
                </c:pt>
                <c:pt idx="3">
                  <c:v>430.06</c:v>
                </c:pt>
                <c:pt idx="4">
                  <c:v>388.11</c:v>
                </c:pt>
              </c:numCache>
            </c:numRef>
          </c:val>
          <c:extLst>
            <c:ext xmlns:c16="http://schemas.microsoft.com/office/drawing/2014/chart" uri="{C3380CC4-5D6E-409C-BE32-E72D297353CC}">
              <c16:uniqueId val="{00000000-BD83-4D00-B388-415A3256EA3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BD83-4D00-B388-415A3256EA3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454.57</c:v>
                </c:pt>
                <c:pt idx="1">
                  <c:v>406.94</c:v>
                </c:pt>
                <c:pt idx="2">
                  <c:v>503.56</c:v>
                </c:pt>
                <c:pt idx="3">
                  <c:v>483.39</c:v>
                </c:pt>
                <c:pt idx="4">
                  <c:v>487.94</c:v>
                </c:pt>
              </c:numCache>
            </c:numRef>
          </c:val>
          <c:extLst>
            <c:ext xmlns:c16="http://schemas.microsoft.com/office/drawing/2014/chart" uri="{C3380CC4-5D6E-409C-BE32-E72D297353CC}">
              <c16:uniqueId val="{00000000-6645-441C-B3D9-CEBAF2EE127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6645-441C-B3D9-CEBAF2EE127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96.52</c:v>
                </c:pt>
                <c:pt idx="1">
                  <c:v>115.62</c:v>
                </c:pt>
                <c:pt idx="2">
                  <c:v>104.55</c:v>
                </c:pt>
                <c:pt idx="3">
                  <c:v>101.95</c:v>
                </c:pt>
                <c:pt idx="4">
                  <c:v>90.82</c:v>
                </c:pt>
              </c:numCache>
            </c:numRef>
          </c:val>
          <c:extLst>
            <c:ext xmlns:c16="http://schemas.microsoft.com/office/drawing/2014/chart" uri="{C3380CC4-5D6E-409C-BE32-E72D297353CC}">
              <c16:uniqueId val="{00000000-0BC9-4DFD-B004-C00F004A8AF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0BC9-4DFD-B004-C00F004A8AF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64.61</c:v>
                </c:pt>
                <c:pt idx="1">
                  <c:v>65.66</c:v>
                </c:pt>
                <c:pt idx="2">
                  <c:v>73.739999999999995</c:v>
                </c:pt>
                <c:pt idx="3">
                  <c:v>75.900000000000006</c:v>
                </c:pt>
                <c:pt idx="4">
                  <c:v>85.99</c:v>
                </c:pt>
              </c:numCache>
            </c:numRef>
          </c:val>
          <c:extLst>
            <c:ext xmlns:c16="http://schemas.microsoft.com/office/drawing/2014/chart" uri="{C3380CC4-5D6E-409C-BE32-E72D297353CC}">
              <c16:uniqueId val="{00000000-6063-4E57-844A-1244381337D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6063-4E57-844A-1244381337D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1" zoomScale="84" zoomScaleNormal="84"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山梨県　富士河口湖町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2"/>
      <c r="AL8" s="59">
        <f>データ!$R$6</f>
        <v>26765</v>
      </c>
      <c r="AM8" s="59"/>
      <c r="AN8" s="59"/>
      <c r="AO8" s="59"/>
      <c r="AP8" s="59"/>
      <c r="AQ8" s="59"/>
      <c r="AR8" s="59"/>
      <c r="AS8" s="59"/>
      <c r="AT8" s="56">
        <f>データ!$S$6</f>
        <v>158.4</v>
      </c>
      <c r="AU8" s="57"/>
      <c r="AV8" s="57"/>
      <c r="AW8" s="57"/>
      <c r="AX8" s="57"/>
      <c r="AY8" s="57"/>
      <c r="AZ8" s="57"/>
      <c r="BA8" s="57"/>
      <c r="BB8" s="46">
        <f>データ!$T$6</f>
        <v>168.97</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51.74</v>
      </c>
      <c r="J10" s="57"/>
      <c r="K10" s="57"/>
      <c r="L10" s="57"/>
      <c r="M10" s="57"/>
      <c r="N10" s="57"/>
      <c r="O10" s="58"/>
      <c r="P10" s="46">
        <f>データ!$P$6</f>
        <v>75.83</v>
      </c>
      <c r="Q10" s="46"/>
      <c r="R10" s="46"/>
      <c r="S10" s="46"/>
      <c r="T10" s="46"/>
      <c r="U10" s="46"/>
      <c r="V10" s="46"/>
      <c r="W10" s="59">
        <f>データ!$Q$6</f>
        <v>1120</v>
      </c>
      <c r="X10" s="59"/>
      <c r="Y10" s="59"/>
      <c r="Z10" s="59"/>
      <c r="AA10" s="59"/>
      <c r="AB10" s="59"/>
      <c r="AC10" s="59"/>
      <c r="AD10" s="2"/>
      <c r="AE10" s="2"/>
      <c r="AF10" s="2"/>
      <c r="AG10" s="2"/>
      <c r="AH10" s="2"/>
      <c r="AI10" s="2"/>
      <c r="AJ10" s="2"/>
      <c r="AK10" s="2"/>
      <c r="AL10" s="59">
        <f>データ!$U$6</f>
        <v>20231</v>
      </c>
      <c r="AM10" s="59"/>
      <c r="AN10" s="59"/>
      <c r="AO10" s="59"/>
      <c r="AP10" s="59"/>
      <c r="AQ10" s="59"/>
      <c r="AR10" s="59"/>
      <c r="AS10" s="59"/>
      <c r="AT10" s="56">
        <f>データ!$V$6</f>
        <v>26.92</v>
      </c>
      <c r="AU10" s="57"/>
      <c r="AV10" s="57"/>
      <c r="AW10" s="57"/>
      <c r="AX10" s="57"/>
      <c r="AY10" s="57"/>
      <c r="AZ10" s="57"/>
      <c r="BA10" s="57"/>
      <c r="BB10" s="46">
        <f>データ!$W$6</f>
        <v>751.52</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110</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22kvDbCUDQ00AH+3ALxBqu7657FDXRXgMU8NKkQitN/QsKV/Wtn+q0/qkdycTR6NL80+YbaByi+UGJZ2AAXGA==" saltValue="48ExJoZHEnsyT+mDFPMAt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194301</v>
      </c>
      <c r="D6" s="20">
        <f t="shared" si="3"/>
        <v>46</v>
      </c>
      <c r="E6" s="20">
        <f t="shared" si="3"/>
        <v>1</v>
      </c>
      <c r="F6" s="20">
        <f t="shared" si="3"/>
        <v>0</v>
      </c>
      <c r="G6" s="20">
        <f t="shared" si="3"/>
        <v>1</v>
      </c>
      <c r="H6" s="20" t="str">
        <f t="shared" si="3"/>
        <v>山梨県　富士河口湖町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51.74</v>
      </c>
      <c r="P6" s="21">
        <f t="shared" si="3"/>
        <v>75.83</v>
      </c>
      <c r="Q6" s="21">
        <f t="shared" si="3"/>
        <v>1120</v>
      </c>
      <c r="R6" s="21">
        <f t="shared" si="3"/>
        <v>26765</v>
      </c>
      <c r="S6" s="21">
        <f t="shared" si="3"/>
        <v>158.4</v>
      </c>
      <c r="T6" s="21">
        <f t="shared" si="3"/>
        <v>168.97</v>
      </c>
      <c r="U6" s="21">
        <f t="shared" si="3"/>
        <v>20231</v>
      </c>
      <c r="V6" s="21">
        <f t="shared" si="3"/>
        <v>26.92</v>
      </c>
      <c r="W6" s="21">
        <f t="shared" si="3"/>
        <v>751.52</v>
      </c>
      <c r="X6" s="22">
        <f>IF(X7="",NA(),X7)</f>
        <v>101.84</v>
      </c>
      <c r="Y6" s="22">
        <f t="shared" ref="Y6:AG6" si="4">IF(Y7="",NA(),Y7)</f>
        <v>117.89</v>
      </c>
      <c r="Z6" s="22">
        <f t="shared" si="4"/>
        <v>110.16</v>
      </c>
      <c r="AA6" s="22">
        <f t="shared" si="4"/>
        <v>106.66</v>
      </c>
      <c r="AB6" s="22">
        <f t="shared" si="4"/>
        <v>97.15</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538.12</v>
      </c>
      <c r="AU6" s="22">
        <f t="shared" ref="AU6:BC6" si="6">IF(AU7="",NA(),AU7)</f>
        <v>666.23</v>
      </c>
      <c r="AV6" s="22">
        <f t="shared" si="6"/>
        <v>268.33999999999997</v>
      </c>
      <c r="AW6" s="22">
        <f t="shared" si="6"/>
        <v>430.06</v>
      </c>
      <c r="AX6" s="22">
        <f t="shared" si="6"/>
        <v>388.11</v>
      </c>
      <c r="AY6" s="22">
        <f t="shared" si="6"/>
        <v>369.69</v>
      </c>
      <c r="AZ6" s="22">
        <f t="shared" si="6"/>
        <v>379.08</v>
      </c>
      <c r="BA6" s="22">
        <f t="shared" si="6"/>
        <v>367.55</v>
      </c>
      <c r="BB6" s="22">
        <f t="shared" si="6"/>
        <v>378.56</v>
      </c>
      <c r="BC6" s="22">
        <f t="shared" si="6"/>
        <v>364.46</v>
      </c>
      <c r="BD6" s="21" t="str">
        <f>IF(BD7="","",IF(BD7="-","【-】","【"&amp;SUBSTITUTE(TEXT(BD7,"#,##0.00"),"-","△")&amp;"】"))</f>
        <v>【252.29】</v>
      </c>
      <c r="BE6" s="22">
        <f>IF(BE7="",NA(),BE7)</f>
        <v>454.57</v>
      </c>
      <c r="BF6" s="22">
        <f t="shared" ref="BF6:BN6" si="7">IF(BF7="",NA(),BF7)</f>
        <v>406.94</v>
      </c>
      <c r="BG6" s="22">
        <f t="shared" si="7"/>
        <v>503.56</v>
      </c>
      <c r="BH6" s="22">
        <f t="shared" si="7"/>
        <v>483.39</v>
      </c>
      <c r="BI6" s="22">
        <f t="shared" si="7"/>
        <v>487.94</v>
      </c>
      <c r="BJ6" s="22">
        <f t="shared" si="7"/>
        <v>402.99</v>
      </c>
      <c r="BK6" s="22">
        <f t="shared" si="7"/>
        <v>398.98</v>
      </c>
      <c r="BL6" s="22">
        <f t="shared" si="7"/>
        <v>418.68</v>
      </c>
      <c r="BM6" s="22">
        <f t="shared" si="7"/>
        <v>395.68</v>
      </c>
      <c r="BN6" s="22">
        <f t="shared" si="7"/>
        <v>403.72</v>
      </c>
      <c r="BO6" s="21" t="str">
        <f>IF(BO7="","",IF(BO7="-","【-】","【"&amp;SUBSTITUTE(TEXT(BO7,"#,##0.00"),"-","△")&amp;"】"))</f>
        <v>【268.07】</v>
      </c>
      <c r="BP6" s="22">
        <f>IF(BP7="",NA(),BP7)</f>
        <v>96.52</v>
      </c>
      <c r="BQ6" s="22">
        <f t="shared" ref="BQ6:BY6" si="8">IF(BQ7="",NA(),BQ7)</f>
        <v>115.62</v>
      </c>
      <c r="BR6" s="22">
        <f t="shared" si="8"/>
        <v>104.55</v>
      </c>
      <c r="BS6" s="22">
        <f t="shared" si="8"/>
        <v>101.95</v>
      </c>
      <c r="BT6" s="22">
        <f t="shared" si="8"/>
        <v>90.82</v>
      </c>
      <c r="BU6" s="22">
        <f t="shared" si="8"/>
        <v>98.66</v>
      </c>
      <c r="BV6" s="22">
        <f t="shared" si="8"/>
        <v>98.64</v>
      </c>
      <c r="BW6" s="22">
        <f t="shared" si="8"/>
        <v>94.78</v>
      </c>
      <c r="BX6" s="22">
        <f t="shared" si="8"/>
        <v>97.59</v>
      </c>
      <c r="BY6" s="22">
        <f t="shared" si="8"/>
        <v>92.17</v>
      </c>
      <c r="BZ6" s="21" t="str">
        <f>IF(BZ7="","",IF(BZ7="-","【-】","【"&amp;SUBSTITUTE(TEXT(BZ7,"#,##0.00"),"-","△")&amp;"】"))</f>
        <v>【97.47】</v>
      </c>
      <c r="CA6" s="22">
        <f>IF(CA7="",NA(),CA7)</f>
        <v>64.61</v>
      </c>
      <c r="CB6" s="22">
        <f t="shared" ref="CB6:CJ6" si="9">IF(CB7="",NA(),CB7)</f>
        <v>65.66</v>
      </c>
      <c r="CC6" s="22">
        <f t="shared" si="9"/>
        <v>73.739999999999995</v>
      </c>
      <c r="CD6" s="22">
        <f t="shared" si="9"/>
        <v>75.900000000000006</v>
      </c>
      <c r="CE6" s="22">
        <f t="shared" si="9"/>
        <v>85.99</v>
      </c>
      <c r="CF6" s="22">
        <f t="shared" si="9"/>
        <v>178.59</v>
      </c>
      <c r="CG6" s="22">
        <f t="shared" si="9"/>
        <v>178.92</v>
      </c>
      <c r="CH6" s="22">
        <f t="shared" si="9"/>
        <v>181.3</v>
      </c>
      <c r="CI6" s="22">
        <f t="shared" si="9"/>
        <v>181.71</v>
      </c>
      <c r="CJ6" s="22">
        <f t="shared" si="9"/>
        <v>188.51</v>
      </c>
      <c r="CK6" s="21" t="str">
        <f>IF(CK7="","",IF(CK7="-","【-】","【"&amp;SUBSTITUTE(TEXT(CK7,"#,##0.00"),"-","△")&amp;"】"))</f>
        <v>【174.75】</v>
      </c>
      <c r="CL6" s="22">
        <f>IF(CL7="",NA(),CL7)</f>
        <v>57.68</v>
      </c>
      <c r="CM6" s="22">
        <f t="shared" ref="CM6:CU6" si="10">IF(CM7="",NA(),CM7)</f>
        <v>56.56</v>
      </c>
      <c r="CN6" s="22">
        <f t="shared" si="10"/>
        <v>51.31</v>
      </c>
      <c r="CO6" s="22">
        <f t="shared" si="10"/>
        <v>53.14</v>
      </c>
      <c r="CP6" s="22">
        <f t="shared" si="10"/>
        <v>54.03</v>
      </c>
      <c r="CQ6" s="22">
        <f t="shared" si="10"/>
        <v>55.03</v>
      </c>
      <c r="CR6" s="22">
        <f t="shared" si="10"/>
        <v>55.14</v>
      </c>
      <c r="CS6" s="22">
        <f t="shared" si="10"/>
        <v>55.89</v>
      </c>
      <c r="CT6" s="22">
        <f t="shared" si="10"/>
        <v>55.72</v>
      </c>
      <c r="CU6" s="22">
        <f t="shared" si="10"/>
        <v>55.31</v>
      </c>
      <c r="CV6" s="21" t="str">
        <f>IF(CV7="","",IF(CV7="-","【-】","【"&amp;SUBSTITUTE(TEXT(CV7,"#,##0.00"),"-","△")&amp;"】"))</f>
        <v>【59.97】</v>
      </c>
      <c r="CW6" s="22">
        <f>IF(CW7="",NA(),CW7)</f>
        <v>64.83</v>
      </c>
      <c r="CX6" s="22">
        <f t="shared" ref="CX6:DF6" si="11">IF(CX7="",NA(),CX7)</f>
        <v>64.86</v>
      </c>
      <c r="CY6" s="22">
        <f t="shared" si="11"/>
        <v>66.59</v>
      </c>
      <c r="CZ6" s="22">
        <f t="shared" si="11"/>
        <v>66.75</v>
      </c>
      <c r="DA6" s="22">
        <f t="shared" si="11"/>
        <v>67.459999999999994</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48.8</v>
      </c>
      <c r="DI6" s="22">
        <f t="shared" ref="DI6:DQ6" si="12">IF(DI7="",NA(),DI7)</f>
        <v>49.29</v>
      </c>
      <c r="DJ6" s="22">
        <f t="shared" si="12"/>
        <v>47.65</v>
      </c>
      <c r="DK6" s="22">
        <f t="shared" si="12"/>
        <v>49.09</v>
      </c>
      <c r="DL6" s="22">
        <f t="shared" si="12"/>
        <v>49.25</v>
      </c>
      <c r="DM6" s="22">
        <f t="shared" si="12"/>
        <v>48.87</v>
      </c>
      <c r="DN6" s="22">
        <f t="shared" si="12"/>
        <v>49.92</v>
      </c>
      <c r="DO6" s="22">
        <f t="shared" si="12"/>
        <v>50.63</v>
      </c>
      <c r="DP6" s="22">
        <f t="shared" si="12"/>
        <v>51.29</v>
      </c>
      <c r="DQ6" s="22">
        <f t="shared" si="12"/>
        <v>52.2</v>
      </c>
      <c r="DR6" s="21" t="str">
        <f>IF(DR7="","",IF(DR7="-","【-】","【"&amp;SUBSTITUTE(TEXT(DR7,"#,##0.00"),"-","△")&amp;"】"))</f>
        <v>【51.51】</v>
      </c>
      <c r="DS6" s="22">
        <f>IF(DS7="",NA(),DS7)</f>
        <v>0.97</v>
      </c>
      <c r="DT6" s="22">
        <f t="shared" ref="DT6:EB6" si="13">IF(DT7="",NA(),DT7)</f>
        <v>0.96</v>
      </c>
      <c r="DU6" s="22">
        <f t="shared" si="13"/>
        <v>0.96</v>
      </c>
      <c r="DV6" s="22">
        <f t="shared" si="13"/>
        <v>0.96</v>
      </c>
      <c r="DW6" s="22">
        <f t="shared" si="13"/>
        <v>0.96</v>
      </c>
      <c r="DX6" s="22">
        <f t="shared" si="13"/>
        <v>14.85</v>
      </c>
      <c r="DY6" s="22">
        <f t="shared" si="13"/>
        <v>16.88</v>
      </c>
      <c r="DZ6" s="22">
        <f t="shared" si="13"/>
        <v>18.28</v>
      </c>
      <c r="EA6" s="22">
        <f t="shared" si="13"/>
        <v>19.61</v>
      </c>
      <c r="EB6" s="22">
        <f t="shared" si="13"/>
        <v>20.73</v>
      </c>
      <c r="EC6" s="21" t="str">
        <f>IF(EC7="","",IF(EC7="-","【-】","【"&amp;SUBSTITUTE(TEXT(EC7,"#,##0.00"),"-","△")&amp;"】"))</f>
        <v>【23.75】</v>
      </c>
      <c r="ED6" s="22">
        <f>IF(ED7="",NA(),ED7)</f>
        <v>0.35</v>
      </c>
      <c r="EE6" s="22">
        <f t="shared" ref="EE6:EM6" si="14">IF(EE7="",NA(),EE7)</f>
        <v>0.64</v>
      </c>
      <c r="EF6" s="22">
        <f t="shared" si="14"/>
        <v>0.28000000000000003</v>
      </c>
      <c r="EG6" s="22">
        <f t="shared" si="14"/>
        <v>0.24</v>
      </c>
      <c r="EH6" s="22">
        <f t="shared" si="14"/>
        <v>3.81</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194301</v>
      </c>
      <c r="D7" s="24">
        <v>46</v>
      </c>
      <c r="E7" s="24">
        <v>1</v>
      </c>
      <c r="F7" s="24">
        <v>0</v>
      </c>
      <c r="G7" s="24">
        <v>1</v>
      </c>
      <c r="H7" s="24" t="s">
        <v>93</v>
      </c>
      <c r="I7" s="24" t="s">
        <v>94</v>
      </c>
      <c r="J7" s="24" t="s">
        <v>95</v>
      </c>
      <c r="K7" s="24" t="s">
        <v>96</v>
      </c>
      <c r="L7" s="24" t="s">
        <v>97</v>
      </c>
      <c r="M7" s="24" t="s">
        <v>98</v>
      </c>
      <c r="N7" s="25" t="s">
        <v>99</v>
      </c>
      <c r="O7" s="25">
        <v>51.74</v>
      </c>
      <c r="P7" s="25">
        <v>75.83</v>
      </c>
      <c r="Q7" s="25">
        <v>1120</v>
      </c>
      <c r="R7" s="25">
        <v>26765</v>
      </c>
      <c r="S7" s="25">
        <v>158.4</v>
      </c>
      <c r="T7" s="25">
        <v>168.97</v>
      </c>
      <c r="U7" s="25">
        <v>20231</v>
      </c>
      <c r="V7" s="25">
        <v>26.92</v>
      </c>
      <c r="W7" s="25">
        <v>751.52</v>
      </c>
      <c r="X7" s="25">
        <v>101.84</v>
      </c>
      <c r="Y7" s="25">
        <v>117.89</v>
      </c>
      <c r="Z7" s="25">
        <v>110.16</v>
      </c>
      <c r="AA7" s="25">
        <v>106.66</v>
      </c>
      <c r="AB7" s="25">
        <v>97.15</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538.12</v>
      </c>
      <c r="AU7" s="25">
        <v>666.23</v>
      </c>
      <c r="AV7" s="25">
        <v>268.33999999999997</v>
      </c>
      <c r="AW7" s="25">
        <v>430.06</v>
      </c>
      <c r="AX7" s="25">
        <v>388.11</v>
      </c>
      <c r="AY7" s="25">
        <v>369.69</v>
      </c>
      <c r="AZ7" s="25">
        <v>379.08</v>
      </c>
      <c r="BA7" s="25">
        <v>367.55</v>
      </c>
      <c r="BB7" s="25">
        <v>378.56</v>
      </c>
      <c r="BC7" s="25">
        <v>364.46</v>
      </c>
      <c r="BD7" s="25">
        <v>252.29</v>
      </c>
      <c r="BE7" s="25">
        <v>454.57</v>
      </c>
      <c r="BF7" s="25">
        <v>406.94</v>
      </c>
      <c r="BG7" s="25">
        <v>503.56</v>
      </c>
      <c r="BH7" s="25">
        <v>483.39</v>
      </c>
      <c r="BI7" s="25">
        <v>487.94</v>
      </c>
      <c r="BJ7" s="25">
        <v>402.99</v>
      </c>
      <c r="BK7" s="25">
        <v>398.98</v>
      </c>
      <c r="BL7" s="25">
        <v>418.68</v>
      </c>
      <c r="BM7" s="25">
        <v>395.68</v>
      </c>
      <c r="BN7" s="25">
        <v>403.72</v>
      </c>
      <c r="BO7" s="25">
        <v>268.07</v>
      </c>
      <c r="BP7" s="25">
        <v>96.52</v>
      </c>
      <c r="BQ7" s="25">
        <v>115.62</v>
      </c>
      <c r="BR7" s="25">
        <v>104.55</v>
      </c>
      <c r="BS7" s="25">
        <v>101.95</v>
      </c>
      <c r="BT7" s="25">
        <v>90.82</v>
      </c>
      <c r="BU7" s="25">
        <v>98.66</v>
      </c>
      <c r="BV7" s="25">
        <v>98.64</v>
      </c>
      <c r="BW7" s="25">
        <v>94.78</v>
      </c>
      <c r="BX7" s="25">
        <v>97.59</v>
      </c>
      <c r="BY7" s="25">
        <v>92.17</v>
      </c>
      <c r="BZ7" s="25">
        <v>97.47</v>
      </c>
      <c r="CA7" s="25">
        <v>64.61</v>
      </c>
      <c r="CB7" s="25">
        <v>65.66</v>
      </c>
      <c r="CC7" s="25">
        <v>73.739999999999995</v>
      </c>
      <c r="CD7" s="25">
        <v>75.900000000000006</v>
      </c>
      <c r="CE7" s="25">
        <v>85.99</v>
      </c>
      <c r="CF7" s="25">
        <v>178.59</v>
      </c>
      <c r="CG7" s="25">
        <v>178.92</v>
      </c>
      <c r="CH7" s="25">
        <v>181.3</v>
      </c>
      <c r="CI7" s="25">
        <v>181.71</v>
      </c>
      <c r="CJ7" s="25">
        <v>188.51</v>
      </c>
      <c r="CK7" s="25">
        <v>174.75</v>
      </c>
      <c r="CL7" s="25">
        <v>57.68</v>
      </c>
      <c r="CM7" s="25">
        <v>56.56</v>
      </c>
      <c r="CN7" s="25">
        <v>51.31</v>
      </c>
      <c r="CO7" s="25">
        <v>53.14</v>
      </c>
      <c r="CP7" s="25">
        <v>54.03</v>
      </c>
      <c r="CQ7" s="25">
        <v>55.03</v>
      </c>
      <c r="CR7" s="25">
        <v>55.14</v>
      </c>
      <c r="CS7" s="25">
        <v>55.89</v>
      </c>
      <c r="CT7" s="25">
        <v>55.72</v>
      </c>
      <c r="CU7" s="25">
        <v>55.31</v>
      </c>
      <c r="CV7" s="25">
        <v>59.97</v>
      </c>
      <c r="CW7" s="25">
        <v>64.83</v>
      </c>
      <c r="CX7" s="25">
        <v>64.86</v>
      </c>
      <c r="CY7" s="25">
        <v>66.59</v>
      </c>
      <c r="CZ7" s="25">
        <v>66.75</v>
      </c>
      <c r="DA7" s="25">
        <v>67.459999999999994</v>
      </c>
      <c r="DB7" s="25">
        <v>81.900000000000006</v>
      </c>
      <c r="DC7" s="25">
        <v>81.39</v>
      </c>
      <c r="DD7" s="25">
        <v>81.27</v>
      </c>
      <c r="DE7" s="25">
        <v>81.260000000000005</v>
      </c>
      <c r="DF7" s="25">
        <v>80.36</v>
      </c>
      <c r="DG7" s="25">
        <v>89.76</v>
      </c>
      <c r="DH7" s="25">
        <v>48.8</v>
      </c>
      <c r="DI7" s="25">
        <v>49.29</v>
      </c>
      <c r="DJ7" s="25">
        <v>47.65</v>
      </c>
      <c r="DK7" s="25">
        <v>49.09</v>
      </c>
      <c r="DL7" s="25">
        <v>49.25</v>
      </c>
      <c r="DM7" s="25">
        <v>48.87</v>
      </c>
      <c r="DN7" s="25">
        <v>49.92</v>
      </c>
      <c r="DO7" s="25">
        <v>50.63</v>
      </c>
      <c r="DP7" s="25">
        <v>51.29</v>
      </c>
      <c r="DQ7" s="25">
        <v>52.2</v>
      </c>
      <c r="DR7" s="25">
        <v>51.51</v>
      </c>
      <c r="DS7" s="25">
        <v>0.97</v>
      </c>
      <c r="DT7" s="25">
        <v>0.96</v>
      </c>
      <c r="DU7" s="25">
        <v>0.96</v>
      </c>
      <c r="DV7" s="25">
        <v>0.96</v>
      </c>
      <c r="DW7" s="25">
        <v>0.96</v>
      </c>
      <c r="DX7" s="25">
        <v>14.85</v>
      </c>
      <c r="DY7" s="25">
        <v>16.88</v>
      </c>
      <c r="DZ7" s="25">
        <v>18.28</v>
      </c>
      <c r="EA7" s="25">
        <v>19.61</v>
      </c>
      <c r="EB7" s="25">
        <v>20.73</v>
      </c>
      <c r="EC7" s="25">
        <v>23.75</v>
      </c>
      <c r="ED7" s="25">
        <v>0.35</v>
      </c>
      <c r="EE7" s="25">
        <v>0.64</v>
      </c>
      <c r="EF7" s="25">
        <v>0.28000000000000003</v>
      </c>
      <c r="EG7" s="25">
        <v>0.24</v>
      </c>
      <c r="EH7" s="25">
        <v>3.81</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2024-02-15T02:48:20Z</cp:lastPrinted>
  <dcterms:created xsi:type="dcterms:W3CDTF">2023-12-05T00:53:44Z</dcterms:created>
  <dcterms:modified xsi:type="dcterms:W3CDTF">2024-02-15T04:17:59Z</dcterms:modified>
  <cp:category/>
</cp:coreProperties>
</file>