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73_水道\水道（令和03年度～）\【随時】各種文書・回答\回答\【01月】公営企業に係わる経営比較分析表の分析等について（依頼）\R05\【経営比較分析表】2022_194298_47_010\"/>
    </mc:Choice>
  </mc:AlternateContent>
  <workbookProtection workbookAlgorithmName="SHA-512" workbookHashValue="hmGappFnm+3f+oP3a6T+jB1LNvBNuMhWCzwQB9SGgL0Td7B+yIP4+AWIiMrDd1FQWz1x5TD2qY2J66KIvcZyHg==" workbookSaltValue="JpgLbGgL+C3+2VL4MJdPZ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<sst xmlns="http://schemas.openxmlformats.org/spreadsheetml/2006/main" count="233" uniqueCount="116">
  <si>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</si>
  <si>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</si>
  <si>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</si>
  <si>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</si>
  <si>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</si>
  <si>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</si>
  <si>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</si>
  <si>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</si>
  <si>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</si>
  <si>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</si>
  <si>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</si>
  <si>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</si>
  <si>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</si>
  <si>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</si>
  <si>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</si>
  <si>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</si>
  <si>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</si>
  <si>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</si>
  <si>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</si>
  <si>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</si>
  <si>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</si>
  <si>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</si>
  <si>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</si>
  <si>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</si>
  <si>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</si>
  <si>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</si>
  <si>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</si>
  <si>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</si>
  <si>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</si>
  <si>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</si>
  <si>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</si>
  <si>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</si>
  <si>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</si>
  <si>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</si>
  <si>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</si>
  <si>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</si>
  <si>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</si>
  <si>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</si>
  <si>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</si>
  <si>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</si>
  <si>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</si>
  <si>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</si>
  <si>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</si>
  <si>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</si>
  <si>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</si>
  <si>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</si>
  <si>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</si>
  <si>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</si>
  <si>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</si>
  <si>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</si>
  <si>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</si>
  <si>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</si>
  <si>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</si>
  <si>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</si>
  <si>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</si>
  <si>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</si>
  <si>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</si>
  <si>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</si>
  <si>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</si>
  <si>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</si>
  <si>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</si>
  <si>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</si>
  <si>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</si>
  <si>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</si>
  <si>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</si>
  <si>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</si>
  <si>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</si>
  <si>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</si>
  <si>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</si>
  <si>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</si>
  <si>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</si>
  <si>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</si>
  <si>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</si>
  <si>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</si>
  <si>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</si>
  <si>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</si>
  <si>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</si>
  <si>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</si>
  <si>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</si>
  <si>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</si>
  <si>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</si>
  <si>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</si>
  <si>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</si>
  <si>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</si>
  <si>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</si>
  <si>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</si>
  <si>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</si>
  <si>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</si>
  <si>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</si>
  <si>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</si>
  <si>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</si>
  <si>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</si>
  <si>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</si>
  <si>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</si>
  <si>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</si>
  <si>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鳴沢村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</si>
  <si>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</si>
  <si>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</si>
  <si>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</si>
  <si>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</si>
  <si>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</si>
  <si>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</si>
  <si>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</si>
  <si>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</si>
  <si>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</si>
  <si>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</si>
  <si>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</si>
  <si>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</si>
  <si>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</si>
  <si>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</si>
  <si>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</si>
  <si>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</si>
  <si>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</si>
  <si>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引き続き住民への安定した水道水の供給を実施するために令和4年度に策定を行った経営戦略を基に、工事額の試算や財源確保の具体的方策を立てて経営健全化を図る。</t>
    <phoneticPr fontId="4"/>
  </si>
  <si>
    <t>令和4年度の管路更新率は全国平均値や類似団体平均値と比較してみると高い指標となった。
鳴沢村の総管路延長の内約20.0％は鋼管や鋳鉄管であり、耐震化が必要な配水管となっている。村道工事との調整を図りながら効率的に配水管の更新工事を実施していく必要がある。</t>
    <phoneticPr fontId="4"/>
  </si>
  <si>
    <t>収益的収支比率は類似団体平均値に近い数値であるが、給水収益のみでは老朽化した配水管の更新工事費などを賄えないため、一般会計からの繰入金などを使用して工事を実施していく。将来的に水道料金の見直しも視野に入れ経営の健全性・効率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</si>
</sst>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0.79</c:v>
                </c:pt>
                <c:pt idx="1">
                  <c:v>0.63</c:v>
                </c:pt>
                <c:pt idx="2">
                  <c:v>2.0699999999999998</c:v>
                </c:pt>
                <c:pt idx="3">
                  <c:v>1.28</c:v>
                </c:pt>
                <c:pt idx="4">
                  <c:v>1.28</c:v>
                </c:pt>
              </c:numCache>
            </c:numRef>
          </c:val>
          <c:extLst>
            <c:ext xmlns:c16="http://schemas.microsoft.com/office/drawing/2014/chart" uri="{C3380CC4-5D6E-409C-BE32-E72D297353CC}">
              <c16:uniqueId val="{00000000-9A51-4744-BC87-FEA161BE2C2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9A51-4744-BC87-FEA161BE2C2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64.959999999999994</c:v>
                </c:pt>
                <c:pt idx="1">
                  <c:v>65.010000000000005</c:v>
                </c:pt>
                <c:pt idx="2">
                  <c:v>57.69</c:v>
                </c:pt>
                <c:pt idx="3">
                  <c:v>57.46</c:v>
                </c:pt>
                <c:pt idx="4">
                  <c:v>58.83</c:v>
                </c:pt>
              </c:numCache>
            </c:numRef>
          </c:val>
          <c:extLst>
            <c:ext xmlns:c16="http://schemas.microsoft.com/office/drawing/2014/chart" uri="{C3380CC4-5D6E-409C-BE32-E72D297353CC}">
              <c16:uniqueId val="{00000000-BA2C-48E5-BDA2-F2CE504A75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BA2C-48E5-BDA2-F2CE504A75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c:v>
                </c:pt>
                <c:pt idx="1">
                  <c:v>85</c:v>
                </c:pt>
                <c:pt idx="2">
                  <c:v>85</c:v>
                </c:pt>
                <c:pt idx="3">
                  <c:v>85</c:v>
                </c:pt>
                <c:pt idx="4">
                  <c:v>85</c:v>
                </c:pt>
              </c:numCache>
            </c:numRef>
          </c:val>
          <c:extLst>
            <c:ext xmlns:c16="http://schemas.microsoft.com/office/drawing/2014/chart" uri="{C3380CC4-5D6E-409C-BE32-E72D297353CC}">
              <c16:uniqueId val="{00000000-6834-4FC3-A59A-142037738A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6834-4FC3-A59A-142037738A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158.71</c:v>
                </c:pt>
                <c:pt idx="1">
                  <c:v>139.75</c:v>
                </c:pt>
                <c:pt idx="2">
                  <c:v>123.5</c:v>
                </c:pt>
                <c:pt idx="3">
                  <c:v>98.54</c:v>
                </c:pt>
                <c:pt idx="4">
                  <c:v>72.67</c:v>
                </c:pt>
              </c:numCache>
            </c:numRef>
          </c:val>
          <c:extLst>
            <c:ext xmlns:c16="http://schemas.microsoft.com/office/drawing/2014/chart" uri="{C3380CC4-5D6E-409C-BE32-E72D297353CC}">
              <c16:uniqueId val="{00000000-5699-4415-A5A8-167ACA5C487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5699-4415-A5A8-167ACA5C487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0-4899-8567-D258611CA97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0-4899-8567-D258611CA97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80-499F-B0D6-DF3F13D2F10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0-499F-B0D6-DF3F13D2F10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C-4EEE-B11D-B69F872AEB3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C-4EEE-B11D-B69F872AEB3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0-4ABC-BC03-1D8BD039E66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0-4ABC-BC03-1D8BD039E66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formatCode="#,##0.00;&quot;△&quot;#,##0.00;&quot;-&quot;">
                  <c:v>12.45</c:v>
                </c:pt>
                <c:pt idx="4" formatCode="#,##0.00;&quot;△&quot;#,##0.00;&quot;-&quot;">
                  <c:v>24.6</c:v>
                </c:pt>
              </c:numCache>
            </c:numRef>
          </c:val>
          <c:extLst>
            <c:ext xmlns:c16="http://schemas.microsoft.com/office/drawing/2014/chart" uri="{C3380CC4-5D6E-409C-BE32-E72D297353CC}">
              <c16:uniqueId val="{00000000-6695-4CBD-8A75-1BEFF94333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6695-4CBD-8A75-1BEFF94333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152.52000000000001</c:v>
                </c:pt>
                <c:pt idx="1">
                  <c:v>135.81</c:v>
                </c:pt>
                <c:pt idx="2">
                  <c:v>117.84</c:v>
                </c:pt>
                <c:pt idx="3">
                  <c:v>91.55</c:v>
                </c:pt>
                <c:pt idx="4">
                  <c:v>68.45</c:v>
                </c:pt>
              </c:numCache>
            </c:numRef>
          </c:val>
          <c:extLst>
            <c:ext xmlns:c16="http://schemas.microsoft.com/office/drawing/2014/chart" uri="{C3380CC4-5D6E-409C-BE32-E72D297353CC}">
              <c16:uniqueId val="{00000000-FF24-4237-9BBB-DB467A49A04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FF24-4237-9BBB-DB467A49A04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44.57</c:v>
                </c:pt>
                <c:pt idx="1">
                  <c:v>48.95</c:v>
                </c:pt>
                <c:pt idx="2">
                  <c:v>52.69</c:v>
                </c:pt>
                <c:pt idx="3">
                  <c:v>66.989999999999995</c:v>
                </c:pt>
                <c:pt idx="4">
                  <c:v>91.28</c:v>
                </c:pt>
              </c:numCache>
            </c:numRef>
          </c:val>
          <c:extLst>
            <c:ext xmlns:c16="http://schemas.microsoft.com/office/drawing/2014/chart" uri="{C3380CC4-5D6E-409C-BE32-E72D297353CC}">
              <c16:uniqueId val="{00000000-4388-4848-B4AE-63579D0FDE7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4388-4848-B4AE-63579D0FDE7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　鳴沢村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3121</v>
      </c>
      <c r="AM8" s="60"/>
      <c r="AN8" s="60"/>
      <c r="AO8" s="60"/>
      <c r="AP8" s="60"/>
      <c r="AQ8" s="60"/>
      <c r="AR8" s="60"/>
      <c r="AS8" s="60"/>
      <c r="AT8" s="36">
        <f>データ!$S$6</f>
        <v>89.58</v>
      </c>
      <c r="AU8" s="36"/>
      <c r="AV8" s="36"/>
      <c r="AW8" s="36"/>
      <c r="AX8" s="36"/>
      <c r="AY8" s="36"/>
      <c r="AZ8" s="36"/>
      <c r="BA8" s="36"/>
      <c r="BB8" s="36">
        <f>データ!$T$6</f>
        <v>34.840000000000003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86.6</v>
      </c>
      <c r="Q10" s="36"/>
      <c r="R10" s="36"/>
      <c r="S10" s="36"/>
      <c r="T10" s="36"/>
      <c r="U10" s="36"/>
      <c r="V10" s="36"/>
      <c r="W10" s="60">
        <f>データ!$Q$6</f>
        <v>583</v>
      </c>
      <c r="X10" s="60"/>
      <c r="Y10" s="60"/>
      <c r="Z10" s="60"/>
      <c r="AA10" s="60"/>
      <c r="AB10" s="60"/>
      <c r="AC10" s="60"/>
      <c r="AD10" s="2"/>
      <c r="AE10" s="2"/>
      <c r="AF10" s="2"/>
      <c r="AG10" s="2"/>
      <c r="AH10" s="2"/>
      <c r="AI10" s="2"/>
      <c r="AJ10" s="2"/>
      <c r="AK10" s="2"/>
      <c r="AL10" s="60">
        <f>データ!$U$6</f>
        <v>2681</v>
      </c>
      <c r="AM10" s="60"/>
      <c r="AN10" s="60"/>
      <c r="AO10" s="60"/>
      <c r="AP10" s="60"/>
      <c r="AQ10" s="60"/>
      <c r="AR10" s="60"/>
      <c r="AS10" s="60"/>
      <c r="AT10" s="36">
        <f>データ!$V$6</f>
        <v>4</v>
      </c>
      <c r="AU10" s="36"/>
      <c r="AV10" s="36"/>
      <c r="AW10" s="36"/>
      <c r="AX10" s="36"/>
      <c r="AY10" s="36"/>
      <c r="AZ10" s="36"/>
      <c r="BA10" s="36"/>
      <c r="BB10" s="36">
        <f>データ!$W$6</f>
        <v>670.25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113</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BGzZXjMVcodEBvPp7/ESCSIRkzFGQLV/b00+27sPlBRlAgc4TbdEeiDNq9TvMEuy/aQko1hbNjR8ZYtHMc0wMg==" saltValue="oxHSn20iofLcoUlms0er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194298</v>
      </c>
      <c r="D6" s="20">
        <f t="shared" si="3"/>
        <v>47</v>
      </c>
      <c r="E6" s="20">
        <f t="shared" si="3"/>
        <v>1</v>
      </c>
      <c r="F6" s="20">
        <f t="shared" si="3"/>
        <v>0</v>
      </c>
      <c r="G6" s="20">
        <f t="shared" si="3"/>
        <v>0</v>
      </c>
      <c r="H6" s="20" t="str">
        <f t="shared" si="3"/>
        <v>山梨県　鳴沢村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86.6</v>
      </c>
      <c r="Q6" s="21">
        <f t="shared" si="3"/>
        <v>583</v>
      </c>
      <c r="R6" s="21">
        <f t="shared" si="3"/>
        <v>3121</v>
      </c>
      <c r="S6" s="21">
        <f t="shared" si="3"/>
        <v>89.58</v>
      </c>
      <c r="T6" s="21">
        <f t="shared" si="3"/>
        <v>34.840000000000003</v>
      </c>
      <c r="U6" s="21">
        <f t="shared" si="3"/>
        <v>2681</v>
      </c>
      <c r="V6" s="21">
        <f t="shared" si="3"/>
        <v>4</v>
      </c>
      <c r="W6" s="21">
        <f t="shared" si="3"/>
        <v>670.25</v>
      </c>
      <c r="X6" s="22">
        <f>IF(X7="",NA(),X7)</f>
        <v>158.71</v>
      </c>
      <c r="Y6" s="22">
        <f t="shared" ref="Y6:AG6" si="4">IF(Y7="",NA(),Y7)</f>
        <v>139.75</v>
      </c>
      <c r="Z6" s="22">
        <f t="shared" si="4"/>
        <v>123.5</v>
      </c>
      <c r="AA6" s="22">
        <f t="shared" si="4"/>
        <v>98.54</v>
      </c>
      <c r="AB6" s="22">
        <f t="shared" si="4"/>
        <v>72.67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2">
        <f t="shared" si="7"/>
        <v>12.45</v>
      </c>
      <c r="BI6" s="22">
        <f t="shared" si="7"/>
        <v>24.6</v>
      </c>
      <c r="BJ6" s="22">
        <f t="shared" si="7"/>
        <v>1007.7</v>
      </c>
      <c r="BK6" s="22">
        <f t="shared" si="7"/>
        <v>1018.52</v>
      </c>
      <c r="BL6" s="22">
        <f t="shared" si="7"/>
        <v>949.61</v>
      </c>
      <c r="BM6" s="22">
        <f t="shared" si="7"/>
        <v>918.84</v>
      </c>
      <c r="BN6" s="22">
        <f t="shared" si="7"/>
        <v>955.49</v>
      </c>
      <c r="BO6" s="21" t="str">
        <f>IF(BO7="","",IF(BO7="-","【-】","【"&amp;SUBSTITUTE(TEXT(BO7,"#,##0.00"),"-","△")&amp;"】"))</f>
        <v>【982.48】</v>
      </c>
      <c r="BP6" s="22">
        <f>IF(BP7="",NA(),BP7)</f>
        <v>152.52000000000001</v>
      </c>
      <c r="BQ6" s="22">
        <f t="shared" ref="BQ6:BY6" si="8">IF(BQ7="",NA(),BQ7)</f>
        <v>135.81</v>
      </c>
      <c r="BR6" s="22">
        <f t="shared" si="8"/>
        <v>117.84</v>
      </c>
      <c r="BS6" s="22">
        <f t="shared" si="8"/>
        <v>91.55</v>
      </c>
      <c r="BT6" s="22">
        <f t="shared" si="8"/>
        <v>68.45</v>
      </c>
      <c r="BU6" s="22">
        <f t="shared" si="8"/>
        <v>59.22</v>
      </c>
      <c r="BV6" s="22">
        <f t="shared" si="8"/>
        <v>58.79</v>
      </c>
      <c r="BW6" s="22">
        <f t="shared" si="8"/>
        <v>58.41</v>
      </c>
      <c r="BX6" s="22">
        <f t="shared" si="8"/>
        <v>58.27</v>
      </c>
      <c r="BY6" s="22">
        <f t="shared" si="8"/>
        <v>55.15</v>
      </c>
      <c r="BZ6" s="21" t="str">
        <f>IF(BZ7="","",IF(BZ7="-","【-】","【"&amp;SUBSTITUTE(TEXT(BZ7,"#,##0.00"),"-","△")&amp;"】"))</f>
        <v>【50.61】</v>
      </c>
      <c r="CA6" s="22">
        <f>IF(CA7="",NA(),CA7)</f>
        <v>44.57</v>
      </c>
      <c r="CB6" s="22">
        <f t="shared" ref="CB6:CJ6" si="9">IF(CB7="",NA(),CB7)</f>
        <v>48.95</v>
      </c>
      <c r="CC6" s="22">
        <f t="shared" si="9"/>
        <v>52.69</v>
      </c>
      <c r="CD6" s="22">
        <f t="shared" si="9"/>
        <v>66.989999999999995</v>
      </c>
      <c r="CE6" s="22">
        <f t="shared" si="9"/>
        <v>91.28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64.959999999999994</v>
      </c>
      <c r="CM6" s="22">
        <f t="shared" ref="CM6:CU6" si="10">IF(CM7="",NA(),CM7)</f>
        <v>65.010000000000005</v>
      </c>
      <c r="CN6" s="22">
        <f t="shared" si="10"/>
        <v>57.69</v>
      </c>
      <c r="CO6" s="22">
        <f t="shared" si="10"/>
        <v>57.46</v>
      </c>
      <c r="CP6" s="22">
        <f t="shared" si="10"/>
        <v>58.83</v>
      </c>
      <c r="CQ6" s="22">
        <f t="shared" si="10"/>
        <v>56.76</v>
      </c>
      <c r="CR6" s="22">
        <f t="shared" si="10"/>
        <v>56.04</v>
      </c>
      <c r="CS6" s="22">
        <f t="shared" si="10"/>
        <v>58.52</v>
      </c>
      <c r="CT6" s="22">
        <f t="shared" si="10"/>
        <v>58.88</v>
      </c>
      <c r="CU6" s="22">
        <f t="shared" si="10"/>
        <v>58.16</v>
      </c>
      <c r="CV6" s="21" t="str">
        <f>IF(CV7="","",IF(CV7="-","【-】","【"&amp;SUBSTITUTE(TEXT(CV7,"#,##0.00"),"-","△")&amp;"】"))</f>
        <v>【56.15】</v>
      </c>
      <c r="CW6" s="22">
        <f>IF(CW7="",NA(),CW7)</f>
        <v>85</v>
      </c>
      <c r="CX6" s="22">
        <f t="shared" ref="CX6:DF6" si="11">IF(CX7="",NA(),CX7)</f>
        <v>85</v>
      </c>
      <c r="CY6" s="22">
        <f t="shared" si="11"/>
        <v>85</v>
      </c>
      <c r="CZ6" s="22">
        <f t="shared" si="11"/>
        <v>85</v>
      </c>
      <c r="DA6" s="22">
        <f t="shared" si="11"/>
        <v>85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0.79</v>
      </c>
      <c r="EE6" s="22">
        <f t="shared" ref="EE6:EM6" si="14">IF(EE7="",NA(),EE7)</f>
        <v>0.63</v>
      </c>
      <c r="EF6" s="22">
        <f t="shared" si="14"/>
        <v>2.0699999999999998</v>
      </c>
      <c r="EG6" s="22">
        <f t="shared" si="14"/>
        <v>1.28</v>
      </c>
      <c r="EH6" s="22">
        <f t="shared" si="14"/>
        <v>1.28</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194298</v>
      </c>
      <c r="D7" s="24">
        <v>47</v>
      </c>
      <c r="E7" s="24">
        <v>1</v>
      </c>
      <c r="F7" s="24">
        <v>0</v>
      </c>
      <c r="G7" s="24">
        <v>0</v>
      </c>
      <c r="H7" s="24" t="s">
        <v>95</v>
      </c>
      <c r="I7" s="24" t="s">
        <v>96</v>
      </c>
      <c r="J7" s="24" t="s">
        <v>97</v>
      </c>
      <c r="K7" s="24" t="s">
        <v>98</v>
      </c>
      <c r="L7" s="24" t="s">
        <v>99</v>
      </c>
      <c r="M7" s="24" t="s">
        <v>100</v>
      </c>
      <c r="N7" s="25" t="s">
        <v>101</v>
      </c>
      <c r="O7" s="25" t="s">
        <v>102</v>
      </c>
      <c r="P7" s="25">
        <v>86.6</v>
      </c>
      <c r="Q7" s="25">
        <v>583</v>
      </c>
      <c r="R7" s="25">
        <v>3121</v>
      </c>
      <c r="S7" s="25">
        <v>89.58</v>
      </c>
      <c r="T7" s="25">
        <v>34.840000000000003</v>
      </c>
      <c r="U7" s="25">
        <v>2681</v>
      </c>
      <c r="V7" s="25">
        <v>4</v>
      </c>
      <c r="W7" s="25">
        <v>670.25</v>
      </c>
      <c r="X7" s="25">
        <v>158.71</v>
      </c>
      <c r="Y7" s="25">
        <v>139.75</v>
      </c>
      <c r="Z7" s="25">
        <v>123.5</v>
      </c>
      <c r="AA7" s="25">
        <v>98.54</v>
      </c>
      <c r="AB7" s="25">
        <v>72.67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12.45</v>
      </c>
      <c r="BI7" s="25">
        <v>24.6</v>
      </c>
      <c r="BJ7" s="25">
        <v>1007.7</v>
      </c>
      <c r="BK7" s="25">
        <v>1018.52</v>
      </c>
      <c r="BL7" s="25">
        <v>949.61</v>
      </c>
      <c r="BM7" s="25">
        <v>918.84</v>
      </c>
      <c r="BN7" s="25">
        <v>955.49</v>
      </c>
      <c r="BO7" s="25">
        <v>982.48</v>
      </c>
      <c r="BP7" s="25">
        <v>152.52000000000001</v>
      </c>
      <c r="BQ7" s="25">
        <v>135.81</v>
      </c>
      <c r="BR7" s="25">
        <v>117.84</v>
      </c>
      <c r="BS7" s="25">
        <v>91.55</v>
      </c>
      <c r="BT7" s="25">
        <v>68.45</v>
      </c>
      <c r="BU7" s="25">
        <v>59.22</v>
      </c>
      <c r="BV7" s="25">
        <v>58.79</v>
      </c>
      <c r="BW7" s="25">
        <v>58.41</v>
      </c>
      <c r="BX7" s="25">
        <v>58.27</v>
      </c>
      <c r="BY7" s="25">
        <v>55.15</v>
      </c>
      <c r="BZ7" s="25">
        <v>50.61</v>
      </c>
      <c r="CA7" s="25">
        <v>44.57</v>
      </c>
      <c r="CB7" s="25">
        <v>48.95</v>
      </c>
      <c r="CC7" s="25">
        <v>52.69</v>
      </c>
      <c r="CD7" s="25">
        <v>66.989999999999995</v>
      </c>
      <c r="CE7" s="25">
        <v>91.28</v>
      </c>
      <c r="CF7" s="25">
        <v>292.89999999999998</v>
      </c>
      <c r="CG7" s="25">
        <v>298.25</v>
      </c>
      <c r="CH7" s="25">
        <v>303.27999999999997</v>
      </c>
      <c r="CI7" s="25">
        <v>303.81</v>
      </c>
      <c r="CJ7" s="25">
        <v>310.26</v>
      </c>
      <c r="CK7" s="25">
        <v>320.83</v>
      </c>
      <c r="CL7" s="25">
        <v>64.959999999999994</v>
      </c>
      <c r="CM7" s="25">
        <v>65.010000000000005</v>
      </c>
      <c r="CN7" s="25">
        <v>57.69</v>
      </c>
      <c r="CO7" s="25">
        <v>57.46</v>
      </c>
      <c r="CP7" s="25">
        <v>58.83</v>
      </c>
      <c r="CQ7" s="25">
        <v>56.76</v>
      </c>
      <c r="CR7" s="25">
        <v>56.04</v>
      </c>
      <c r="CS7" s="25">
        <v>58.52</v>
      </c>
      <c r="CT7" s="25">
        <v>58.88</v>
      </c>
      <c r="CU7" s="25">
        <v>58.16</v>
      </c>
      <c r="CV7" s="25">
        <v>56.15</v>
      </c>
      <c r="CW7" s="25">
        <v>85</v>
      </c>
      <c r="CX7" s="25">
        <v>85</v>
      </c>
      <c r="CY7" s="25">
        <v>85</v>
      </c>
      <c r="CZ7" s="25">
        <v>85</v>
      </c>
      <c r="DA7" s="25">
        <v>85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0.79</v>
      </c>
      <c r="EE7" s="25">
        <v>0.63</v>
      </c>
      <c r="EF7" s="25">
        <v>2.0699999999999998</v>
      </c>
      <c r="EG7" s="25">
        <v>1.28</v>
      </c>
      <c r="EH7" s="25">
        <v>1.28</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鳴沢村</cp:lastModifiedBy>
  <cp:lastPrinted>2024-01-23T05:52:05Z</cp:lastPrinted>
  <dcterms:created xsi:type="dcterms:W3CDTF">2023-12-05T01:05:50Z</dcterms:created>
  <dcterms:modified xsi:type="dcterms:W3CDTF">2024-01-23T05:52:08Z</dcterms:modified>
  <cp:category/>
</cp:coreProperties>
</file>