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masahito\Desktop\0117【山梨県市町村課：25〆】公営企業に係る経営比較分析表（令和４年度）の分析等について（依頼）\23山中湖村法非適下水道【経営比較分析表】2022_194255_47_1718\【経営比較分析表】2022_194255_47_1718\"/>
    </mc:Choice>
  </mc:AlternateContent>
  <workbookProtection workbookAlgorithmName="SHA-512" workbookHashValue="Td5gqA++w4nKWFZcKx3HqqLfDIenPGMCqEETMJoq1LHJSpNUnHE5/ZytOxrvs0Yszp+B+KTi7WebUtHETklbZg==" workbookSaltValue="AKoeevLiYSJnb/FniHaX3w=="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E86" i="4"/>
  <c r="AT10" i="4"/>
  <c r="AL10" i="4"/>
  <c r="AD10" i="4"/>
  <c r="I10" i="4"/>
  <c r="B10" i="4"/>
  <c r="AL8" i="4"/>
  <c r="P8" i="4"/>
  <c r="I8" i="4"/>
</calcChain>
</file>

<file path=xl/sharedStrings.xml><?xml version="1.0" encoding="utf-8"?>
<sst xmlns="http://schemas.openxmlformats.org/spreadsheetml/2006/main" count="241" uniqueCount="120">
  <si>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</si>
  <si>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</si>
  <si>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</si>
  <si>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</si>
  <si>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</si>
  <si>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</si>
  <si>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</si>
  <si>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</si>
  <si>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</si>
  <si>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</si>
  <si>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</si>
  <si>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</si>
  <si>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</si>
  <si>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</si>
  <si>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</si>
  <si>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</si>
  <si>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</si>
  <si>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</si>
  <si>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</si>
  <si>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</si>
  <si>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</si>
  <si>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</si>
  <si>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</si>
  <si>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</si>
  <si>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</si>
  <si>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</si>
  <si>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</si>
  <si>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</si>
  <si>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</si>
  <si>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</si>
  <si>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</si>
  <si>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</si>
  <si>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</si>
  <si>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</si>
  <si>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</si>
  <si>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</si>
  <si>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</si>
  <si>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</si>
  <si>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</si>
  <si>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</si>
  <si>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</si>
  <si>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</si>
  <si>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</si>
  <si>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</si>
  <si>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</si>
  <si>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</si>
  <si>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</si>
  <si>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</si>
  <si>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</si>
  <si>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</si>
  <si>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</si>
  <si>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</si>
  <si>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</si>
  <si>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</si>
  <si>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</si>
  <si>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</si>
  <si>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</si>
  <si>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</si>
  <si>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</si>
  <si>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</si>
  <si>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</si>
  <si>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</si>
  <si>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</si>
  <si>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</si>
  <si>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</si>
  <si>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</si>
  <si>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</si>
  <si>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</si>
  <si>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</si>
  <si>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</si>
  <si>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</si>
  <si>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</si>
  <si>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</si>
  <si>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</si>
  <si>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</si>
  <si>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</si>
  <si>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</si>
  <si>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</si>
  <si>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</si>
  <si>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</si>
  <si>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</si>
  <si>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</si>
  <si>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</si>
  <si>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</si>
  <si>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</si>
  <si>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</si>
  <si>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</si>
  <si>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</si>
  <si>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</si>
  <si>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</si>
  <si>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</si>
  <si>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</si>
  <si>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</si>
  <si>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</si>
  <si>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</si>
  <si>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</si>
  <si>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</si>
  <si>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</si>
  <si>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</si>
  <si>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山中湖村</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</si>
  <si>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</si>
  <si>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</si>
  <si>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</si>
  <si>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</si>
  <si>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</si>
  <si>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</si>
  <si>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</si>
  <si>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</si>
  <si>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</si>
  <si>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</si>
  <si>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</si>
  <si>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</si>
  <si>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</si>
  <si>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</si>
  <si>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</si>
  <si>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</si>
  <si>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</si>
  <si>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①100％には満たず、赤字が続いている。費用の削減を主とした経営改善が必要である。
④類似団体と比較して、概ね同様な傾向を示している。今後も、将来の情勢を見据えた無理のない起債を実施していく必要がある。
⑤100％を下回っており、類似団体と比較しても低い水準にあるため、使用料収入の確保を進め、経営改善を図っていく。
⑥類似団体と比較して、低い水準にあるが、今後も新規接続の促進による有収水量の増加に努める。
⑧類似団体と比較して、概ね同程度の水準を維持している。今後も普及啓発による接続率の向上を進めていく。</t>
    <rPh sb="7" eb="8">
      <t>ミ</t>
    </rPh>
    <rPh sb="11" eb="13">
      <t>アカジ</t>
    </rPh>
    <rPh sb="14" eb="15">
      <t>ツヅ</t>
    </rPh>
    <rPh sb="20" eb="22">
      <t>ヒヨウ</t>
    </rPh>
    <rPh sb="23" eb="25">
      <t>サクゲン</t>
    </rPh>
    <rPh sb="26" eb="27">
      <t>シュ</t>
    </rPh>
    <rPh sb="30" eb="32">
      <t>ケイエイ</t>
    </rPh>
    <rPh sb="32" eb="34">
      <t>カイゼン</t>
    </rPh>
    <rPh sb="35" eb="37">
      <t>ヒツヨウ</t>
    </rPh>
    <rPh sb="43" eb="47">
      <t>ルイジダンタイ</t>
    </rPh>
    <rPh sb="48" eb="50">
      <t>ヒカク</t>
    </rPh>
    <rPh sb="53" eb="54">
      <t>オオム</t>
    </rPh>
    <rPh sb="55" eb="57">
      <t>ドウヨウ</t>
    </rPh>
    <rPh sb="58" eb="60">
      <t>ケイコウ</t>
    </rPh>
    <rPh sb="61" eb="62">
      <t>シメ</t>
    </rPh>
    <rPh sb="67" eb="69">
      <t>コンゴ</t>
    </rPh>
    <rPh sb="71" eb="73">
      <t>ショウライ</t>
    </rPh>
    <rPh sb="74" eb="76">
      <t>ジョウセイ</t>
    </rPh>
    <rPh sb="77" eb="79">
      <t>ミス</t>
    </rPh>
    <rPh sb="81" eb="83">
      <t>ムリ</t>
    </rPh>
    <rPh sb="86" eb="88">
      <t>キサイ</t>
    </rPh>
    <rPh sb="89" eb="91">
      <t>ジッシ</t>
    </rPh>
    <rPh sb="95" eb="97">
      <t>ヒツヨウ</t>
    </rPh>
    <rPh sb="108" eb="110">
      <t>シタマワ</t>
    </rPh>
    <rPh sb="115" eb="119">
      <t>ルイジダンタイ</t>
    </rPh>
    <rPh sb="120" eb="122">
      <t>ヒカク</t>
    </rPh>
    <rPh sb="125" eb="126">
      <t>ヒク</t>
    </rPh>
    <rPh sb="127" eb="129">
      <t>スイジュン</t>
    </rPh>
    <rPh sb="135" eb="138">
      <t>シヨウリョウ</t>
    </rPh>
    <rPh sb="138" eb="140">
      <t>シュウニュウ</t>
    </rPh>
    <rPh sb="141" eb="143">
      <t>カクホ</t>
    </rPh>
    <rPh sb="144" eb="145">
      <t>スス</t>
    </rPh>
    <rPh sb="147" eb="149">
      <t>ケイエイ</t>
    </rPh>
    <rPh sb="149" eb="151">
      <t>カイゼン</t>
    </rPh>
    <rPh sb="152" eb="153">
      <t>ハカ</t>
    </rPh>
    <rPh sb="160" eb="164">
      <t>ルイジダンタイ</t>
    </rPh>
    <rPh sb="165" eb="167">
      <t>ヒカク</t>
    </rPh>
    <rPh sb="170" eb="171">
      <t>ヒク</t>
    </rPh>
    <rPh sb="172" eb="174">
      <t>スイジュン</t>
    </rPh>
    <rPh sb="179" eb="181">
      <t>コンゴ</t>
    </rPh>
    <rPh sb="182" eb="184">
      <t>シンキ</t>
    </rPh>
    <rPh sb="184" eb="186">
      <t>セツゾク</t>
    </rPh>
    <rPh sb="187" eb="189">
      <t>ソクシン</t>
    </rPh>
    <rPh sb="192" eb="194">
      <t>ユウシュウ</t>
    </rPh>
    <rPh sb="194" eb="196">
      <t>スイリョウ</t>
    </rPh>
    <rPh sb="197" eb="199">
      <t>ゾウカ</t>
    </rPh>
    <rPh sb="200" eb="201">
      <t>ツト</t>
    </rPh>
    <rPh sb="206" eb="210">
      <t>ルイジダンタイ</t>
    </rPh>
    <rPh sb="211" eb="213">
      <t>ヒカク</t>
    </rPh>
    <rPh sb="216" eb="217">
      <t>オオム</t>
    </rPh>
    <rPh sb="218" eb="221">
      <t>ドウテイド</t>
    </rPh>
    <rPh sb="222" eb="224">
      <t>スイジュン</t>
    </rPh>
    <rPh sb="225" eb="227">
      <t>イジ</t>
    </rPh>
    <rPh sb="232" eb="234">
      <t>コンゴ</t>
    </rPh>
    <rPh sb="235" eb="239">
      <t>フキュウケイハツ</t>
    </rPh>
    <rPh sb="242" eb="245">
      <t>セツゾクリツ</t>
    </rPh>
    <rPh sb="246" eb="248">
      <t>コウジョウ</t>
    </rPh>
    <rPh sb="249" eb="250">
      <t>スス</t>
    </rPh>
    <phoneticPr fontId="4"/>
  </si>
  <si>
    <t>管渠布設から30年以上が経過し、今後本格的な更新作業が発生する。経営戦略やストックマネジメント計画に基づき、計画的かつ効果的な下水道施設全体の更新を行う予定である。</t>
    <rPh sb="0" eb="2">
      <t>カンキョ</t>
    </rPh>
    <rPh sb="2" eb="4">
      <t>フセツ</t>
    </rPh>
    <rPh sb="8" eb="9">
      <t>ネン</t>
    </rPh>
    <rPh sb="9" eb="11">
      <t>イジョウ</t>
    </rPh>
    <rPh sb="12" eb="14">
      <t>ケイカ</t>
    </rPh>
    <rPh sb="16" eb="18">
      <t>コンゴ</t>
    </rPh>
    <rPh sb="18" eb="21">
      <t>ホンカクテキ</t>
    </rPh>
    <rPh sb="22" eb="26">
      <t>コウシンサギョウ</t>
    </rPh>
    <rPh sb="27" eb="29">
      <t>ハッセイ</t>
    </rPh>
    <rPh sb="32" eb="36">
      <t>ケイエイセンリャク</t>
    </rPh>
    <rPh sb="47" eb="49">
      <t>ケイカク</t>
    </rPh>
    <rPh sb="50" eb="51">
      <t>モト</t>
    </rPh>
    <rPh sb="54" eb="57">
      <t>ケイカクテキ</t>
    </rPh>
    <rPh sb="59" eb="62">
      <t>コウカテキ</t>
    </rPh>
    <rPh sb="63" eb="68">
      <t>ゲスイドウシセツ</t>
    </rPh>
    <rPh sb="68" eb="70">
      <t>ゼンタイ</t>
    </rPh>
    <rPh sb="71" eb="73">
      <t>コウシン</t>
    </rPh>
    <rPh sb="74" eb="75">
      <t>オコナ</t>
    </rPh>
    <rPh sb="76" eb="78">
      <t>ヨテイ</t>
    </rPh>
    <phoneticPr fontId="4"/>
  </si>
  <si>
    <t>各数値から全体的に、料金収入の増加や費用の削減等の経営改善に取り組む必要がある。
管渠施設の老朽化や人口減少等の各種課題を踏まえた経営戦略の更新を行い、長期的な視点での事業実施が求められる。</t>
    <rPh sb="0" eb="3">
      <t>カクスウチ</t>
    </rPh>
    <rPh sb="5" eb="8">
      <t>ゼンタイテキ</t>
    </rPh>
    <rPh sb="10" eb="14">
      <t>リョウキンシュウニュウ</t>
    </rPh>
    <rPh sb="15" eb="17">
      <t>ゾウカ</t>
    </rPh>
    <rPh sb="18" eb="20">
      <t>ヒヨウ</t>
    </rPh>
    <rPh sb="21" eb="24">
      <t>サクゲントウ</t>
    </rPh>
    <rPh sb="25" eb="29">
      <t>ケイエイカイゼン</t>
    </rPh>
    <rPh sb="30" eb="31">
      <t>ト</t>
    </rPh>
    <rPh sb="32" eb="33">
      <t>ク</t>
    </rPh>
    <rPh sb="34" eb="36">
      <t>ヒツヨウ</t>
    </rPh>
    <rPh sb="41" eb="43">
      <t>カンキョ</t>
    </rPh>
    <rPh sb="43" eb="45">
      <t>シセツ</t>
    </rPh>
    <rPh sb="46" eb="49">
      <t>ロウキュウカ</t>
    </rPh>
    <rPh sb="50" eb="55">
      <t>ジンコウゲンショウトウ</t>
    </rPh>
    <rPh sb="56" eb="60">
      <t>カクシュカダイ</t>
    </rPh>
    <rPh sb="61" eb="62">
      <t>フ</t>
    </rPh>
    <rPh sb="65" eb="69">
      <t>ケイエイセンリャク</t>
    </rPh>
    <rPh sb="70" eb="72">
      <t>コウシン</t>
    </rPh>
    <rPh sb="73" eb="74">
      <t>オコナ</t>
    </rPh>
    <rPh sb="76" eb="79">
      <t>チョウキテキ</t>
    </rPh>
    <rPh sb="80" eb="82">
      <t>シテン</t>
    </rPh>
    <rPh sb="84" eb="88">
      <t>ジギョウジッシ</t>
    </rPh>
    <rPh sb="89" eb="90">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</si>
</sst>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BC-485B-A2D7-DCEE470C80C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c:v>
                </c:pt>
                <c:pt idx="2">
                  <c:v>0.09</c:v>
                </c:pt>
                <c:pt idx="3">
                  <c:v>0.1</c:v>
                </c:pt>
                <c:pt idx="4">
                  <c:v>7.0000000000000007E-2</c:v>
                </c:pt>
              </c:numCache>
            </c:numRef>
          </c:val>
          <c:smooth val="0"/>
          <c:extLst>
            <c:ext xmlns:c16="http://schemas.microsoft.com/office/drawing/2014/chart" uri="{C3380CC4-5D6E-409C-BE32-E72D297353CC}">
              <c16:uniqueId val="{00000001-70BC-485B-A2D7-DCEE470C80C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64-46F8-82FE-B8F48B5E348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49.68</c:v>
                </c:pt>
                <c:pt idx="1">
                  <c:v>55.55</c:v>
                </c:pt>
                <c:pt idx="2">
                  <c:v>55.84</c:v>
                </c:pt>
                <c:pt idx="3">
                  <c:v>55.78</c:v>
                </c:pt>
                <c:pt idx="4">
                  <c:v>54.86</c:v>
                </c:pt>
              </c:numCache>
            </c:numRef>
          </c:val>
          <c:smooth val="0"/>
          <c:extLst>
            <c:ext xmlns:c16="http://schemas.microsoft.com/office/drawing/2014/chart" uri="{C3380CC4-5D6E-409C-BE32-E72D297353CC}">
              <c16:uniqueId val="{00000001-CF64-46F8-82FE-B8F48B5E348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91.88</c:v>
                </c:pt>
                <c:pt idx="1">
                  <c:v>93.52</c:v>
                </c:pt>
                <c:pt idx="2">
                  <c:v>93.55</c:v>
                </c:pt>
                <c:pt idx="3">
                  <c:v>94.99</c:v>
                </c:pt>
                <c:pt idx="4">
                  <c:v>96.87</c:v>
                </c:pt>
              </c:numCache>
            </c:numRef>
          </c:val>
          <c:extLst>
            <c:ext xmlns:c16="http://schemas.microsoft.com/office/drawing/2014/chart" uri="{C3380CC4-5D6E-409C-BE32-E72D297353CC}">
              <c16:uniqueId val="{00000000-D316-4B9A-86B0-8CCDAD16647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83.35</c:v>
                </c:pt>
                <c:pt idx="1">
                  <c:v>91.64</c:v>
                </c:pt>
                <c:pt idx="2">
                  <c:v>92.34</c:v>
                </c:pt>
                <c:pt idx="3">
                  <c:v>91.78</c:v>
                </c:pt>
                <c:pt idx="4">
                  <c:v>91.37</c:v>
                </c:pt>
              </c:numCache>
            </c:numRef>
          </c:val>
          <c:smooth val="0"/>
          <c:extLst>
            <c:ext xmlns:c16="http://schemas.microsoft.com/office/drawing/2014/chart" uri="{C3380CC4-5D6E-409C-BE32-E72D297353CC}">
              <c16:uniqueId val="{00000001-D316-4B9A-86B0-8CCDAD16647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71.739999999999995</c:v>
                </c:pt>
                <c:pt idx="1">
                  <c:v>68.540000000000006</c:v>
                </c:pt>
                <c:pt idx="2">
                  <c:v>74.78</c:v>
                </c:pt>
                <c:pt idx="3">
                  <c:v>72.06</c:v>
                </c:pt>
                <c:pt idx="4">
                  <c:v>68.760000000000005</c:v>
                </c:pt>
              </c:numCache>
            </c:numRef>
          </c:val>
          <c:extLst>
            <c:ext xmlns:c16="http://schemas.microsoft.com/office/drawing/2014/chart" uri="{C3380CC4-5D6E-409C-BE32-E72D297353CC}">
              <c16:uniqueId val="{00000000-6E0E-451D-A9EC-2FB9CCF5842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0E-451D-A9EC-2FB9CCF5842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2D-4189-A322-3D8BDD16BF6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2D-4189-A322-3D8BDD16BF6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CB-4765-BCF7-FB14A53BF27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CB-4765-BCF7-FB14A53BF27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72-4DDD-A80B-B2531517F9C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72-4DDD-A80B-B2531517F9C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1F-467E-813B-10C2ACD70D5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1F-467E-813B-10C2ACD70D5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992.71</c:v>
                </c:pt>
                <c:pt idx="1">
                  <c:v>941.81</c:v>
                </c:pt>
                <c:pt idx="2">
                  <c:v>921.27</c:v>
                </c:pt>
                <c:pt idx="3">
                  <c:v>735.64</c:v>
                </c:pt>
                <c:pt idx="4">
                  <c:v>563.32000000000005</c:v>
                </c:pt>
              </c:numCache>
            </c:numRef>
          </c:val>
          <c:extLst>
            <c:ext xmlns:c16="http://schemas.microsoft.com/office/drawing/2014/chart" uri="{C3380CC4-5D6E-409C-BE32-E72D297353CC}">
              <c16:uniqueId val="{00000000-B483-4E85-A30C-394E044E488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1048.23</c:v>
                </c:pt>
                <c:pt idx="1">
                  <c:v>807.75</c:v>
                </c:pt>
                <c:pt idx="2">
                  <c:v>812.92</c:v>
                </c:pt>
                <c:pt idx="3">
                  <c:v>765.48</c:v>
                </c:pt>
                <c:pt idx="4">
                  <c:v>742.08</c:v>
                </c:pt>
              </c:numCache>
            </c:numRef>
          </c:val>
          <c:smooth val="0"/>
          <c:extLst>
            <c:ext xmlns:c16="http://schemas.microsoft.com/office/drawing/2014/chart" uri="{C3380CC4-5D6E-409C-BE32-E72D297353CC}">
              <c16:uniqueId val="{00000001-B483-4E85-A30C-394E044E488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50.56</c:v>
                </c:pt>
                <c:pt idx="1">
                  <c:v>49.56</c:v>
                </c:pt>
                <c:pt idx="2">
                  <c:v>51.35</c:v>
                </c:pt>
                <c:pt idx="3">
                  <c:v>51.13</c:v>
                </c:pt>
                <c:pt idx="4">
                  <c:v>50.81</c:v>
                </c:pt>
              </c:numCache>
            </c:numRef>
          </c:val>
          <c:extLst>
            <c:ext xmlns:c16="http://schemas.microsoft.com/office/drawing/2014/chart" uri="{C3380CC4-5D6E-409C-BE32-E72D297353CC}">
              <c16:uniqueId val="{00000000-4C0A-4B8C-97C8-68858738BD0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78.92</c:v>
                </c:pt>
                <c:pt idx="1">
                  <c:v>86.94</c:v>
                </c:pt>
                <c:pt idx="2">
                  <c:v>85.4</c:v>
                </c:pt>
                <c:pt idx="3">
                  <c:v>87.8</c:v>
                </c:pt>
                <c:pt idx="4">
                  <c:v>86.51</c:v>
                </c:pt>
              </c:numCache>
            </c:numRef>
          </c:val>
          <c:smooth val="0"/>
          <c:extLst>
            <c:ext xmlns:c16="http://schemas.microsoft.com/office/drawing/2014/chart" uri="{C3380CC4-5D6E-409C-BE32-E72D297353CC}">
              <c16:uniqueId val="{00000001-4C0A-4B8C-97C8-68858738BD0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150</c:v>
                </c:pt>
                <c:pt idx="2">
                  <c:v>150</c:v>
                </c:pt>
                <c:pt idx="3">
                  <c:v>149.63999999999999</c:v>
                </c:pt>
                <c:pt idx="4">
                  <c:v>150</c:v>
                </c:pt>
              </c:numCache>
            </c:numRef>
          </c:val>
          <c:extLst>
            <c:ext xmlns:c16="http://schemas.microsoft.com/office/drawing/2014/chart" uri="{C3380CC4-5D6E-409C-BE32-E72D297353CC}">
              <c16:uniqueId val="{00000000-2FF2-4E9C-92B1-7D3DAD2DEE8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220.31</c:v>
                </c:pt>
                <c:pt idx="1">
                  <c:v>179.63</c:v>
                </c:pt>
                <c:pt idx="2">
                  <c:v>188.57</c:v>
                </c:pt>
                <c:pt idx="3">
                  <c:v>187.69</c:v>
                </c:pt>
                <c:pt idx="4">
                  <c:v>188.24</c:v>
                </c:pt>
              </c:numCache>
            </c:numRef>
          </c:val>
          <c:smooth val="0"/>
          <c:extLst>
            <c:ext xmlns:c16="http://schemas.microsoft.com/office/drawing/2014/chart" uri="{C3380CC4-5D6E-409C-BE32-E72D297353CC}">
              <c16:uniqueId val="{00000001-2FF2-4E9C-92B1-7D3DAD2DEE8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W1" zoomScaleNormal="100" workbookViewId="0">
      <selection activeCell="CA66" sqref="CA6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山梨県　山中湖村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Cd1</v>
      </c>
      <c r="X8" s="65"/>
      <c r="Y8" s="65"/>
      <c r="Z8" s="65"/>
      <c r="AA8" s="65"/>
      <c r="AB8" s="65"/>
      <c r="AC8" s="65"/>
      <c r="AD8" s="66" t="str">
        <f>データ!$M$6</f>
        <v>非設置</v>
      </c>
      <c r="AE8" s="66"/>
      <c r="AF8" s="66"/>
      <c r="AG8" s="66"/>
      <c r="AH8" s="66"/>
      <c r="AI8" s="66"/>
      <c r="AJ8" s="66"/>
      <c r="AK8" s="3"/>
      <c r="AL8" s="46">
        <f>データ!S6</f>
        <v>5751</v>
      </c>
      <c r="AM8" s="46"/>
      <c r="AN8" s="46"/>
      <c r="AO8" s="46"/>
      <c r="AP8" s="46"/>
      <c r="AQ8" s="46"/>
      <c r="AR8" s="46"/>
      <c r="AS8" s="46"/>
      <c r="AT8" s="45">
        <f>データ!T6</f>
        <v>53.05</v>
      </c>
      <c r="AU8" s="45"/>
      <c r="AV8" s="45"/>
      <c r="AW8" s="45"/>
      <c r="AX8" s="45"/>
      <c r="AY8" s="45"/>
      <c r="AZ8" s="45"/>
      <c r="BA8" s="45"/>
      <c r="BB8" s="45">
        <f>データ!U6</f>
        <v>108.41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62.68</v>
      </c>
      <c r="Q10" s="45"/>
      <c r="R10" s="45"/>
      <c r="S10" s="45"/>
      <c r="T10" s="45"/>
      <c r="U10" s="45"/>
      <c r="V10" s="45"/>
      <c r="W10" s="45">
        <f>データ!Q6</f>
        <v>91.97</v>
      </c>
      <c r="X10" s="45"/>
      <c r="Y10" s="45"/>
      <c r="Z10" s="45"/>
      <c r="AA10" s="45"/>
      <c r="AB10" s="45"/>
      <c r="AC10" s="45"/>
      <c r="AD10" s="46">
        <f>データ!R6</f>
        <v>1430</v>
      </c>
      <c r="AE10" s="46"/>
      <c r="AF10" s="46"/>
      <c r="AG10" s="46"/>
      <c r="AH10" s="46"/>
      <c r="AI10" s="46"/>
      <c r="AJ10" s="46"/>
      <c r="AK10" s="2"/>
      <c r="AL10" s="46">
        <f>データ!V6</f>
        <v>3577</v>
      </c>
      <c r="AM10" s="46"/>
      <c r="AN10" s="46"/>
      <c r="AO10" s="46"/>
      <c r="AP10" s="46"/>
      <c r="AQ10" s="46"/>
      <c r="AR10" s="46"/>
      <c r="AS10" s="46"/>
      <c r="AT10" s="45">
        <f>データ!W6</f>
        <v>4.8899999999999997</v>
      </c>
      <c r="AU10" s="45"/>
      <c r="AV10" s="45"/>
      <c r="AW10" s="45"/>
      <c r="AX10" s="45"/>
      <c r="AY10" s="45"/>
      <c r="AZ10" s="45"/>
      <c r="BA10" s="45"/>
      <c r="BB10" s="45">
        <f>データ!X6</f>
        <v>731.49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【652.82】</v>
      </c>
      <c r="I86" s="12" t="str">
        <f>データ!CA6</f>
        <v>【97.61】</v>
      </c>
      <c r="J86" s="12" t="str">
        <f>データ!CL6</f>
        <v>【138.29】</v>
      </c>
      <c r="K86" s="12" t="str">
        <f>データ!CW6</f>
        <v>【59.10】</v>
      </c>
      <c r="L86" s="12" t="str">
        <f>データ!DH6</f>
        <v>【95.82】</v>
      </c>
      <c r="M86" s="12" t="s">
        <v>45</v>
      </c>
      <c r="N86" s="12" t="s">
        <v>45</v>
      </c>
      <c r="O86" s="12" t="str">
        <f>データ!EO6</f>
        <v>【0.23】</v>
      </c>
    </row>
  </sheetData>
  <sheetProtection algorithmName="SHA-512" hashValue="XJdjOlqi9OYAiCgrKLsvFp0o397J/Av6VtU+WmD6rhjn7XGqk7ciolm60yp87YQ2uN4itUaQ2+kbjBgyhv4HsQ==" saltValue="qG/G/nTRL6UaEX+50ZN6T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2022</v>
      </c>
      <c r="C6" s="19">
        <f t="shared" ref="C6:X6" si="3">C7</f>
        <v>194255</v>
      </c>
      <c r="D6" s="19">
        <f t="shared" si="3"/>
        <v>47</v>
      </c>
      <c r="E6" s="19">
        <f t="shared" si="3"/>
        <v>17</v>
      </c>
      <c r="F6" s="19">
        <f t="shared" si="3"/>
        <v>1</v>
      </c>
      <c r="G6" s="19">
        <f t="shared" si="3"/>
        <v>0</v>
      </c>
      <c r="H6" s="19" t="str">
        <f t="shared" si="3"/>
        <v>山梨県　山中湖村</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62.68</v>
      </c>
      <c r="Q6" s="20">
        <f t="shared" si="3"/>
        <v>91.97</v>
      </c>
      <c r="R6" s="20">
        <f t="shared" si="3"/>
        <v>1430</v>
      </c>
      <c r="S6" s="20">
        <f t="shared" si="3"/>
        <v>5751</v>
      </c>
      <c r="T6" s="20">
        <f t="shared" si="3"/>
        <v>53.05</v>
      </c>
      <c r="U6" s="20">
        <f t="shared" si="3"/>
        <v>108.41</v>
      </c>
      <c r="V6" s="20">
        <f t="shared" si="3"/>
        <v>3577</v>
      </c>
      <c r="W6" s="20">
        <f t="shared" si="3"/>
        <v>4.8899999999999997</v>
      </c>
      <c r="X6" s="20">
        <f t="shared" si="3"/>
        <v>731.49</v>
      </c>
      <c r="Y6" s="21">
        <f>IF(Y7="",NA(),Y7)</f>
        <v>71.739999999999995</v>
      </c>
      <c r="Z6" s="21">
        <f t="shared" ref="Z6:AH6" si="4">IF(Z7="",NA(),Z7)</f>
        <v>68.540000000000006</v>
      </c>
      <c r="AA6" s="21">
        <f t="shared" si="4"/>
        <v>74.78</v>
      </c>
      <c r="AB6" s="21">
        <f t="shared" si="4"/>
        <v>72.06</v>
      </c>
      <c r="AC6" s="21">
        <f t="shared" si="4"/>
        <v>68.760000000000005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992.71</v>
      </c>
      <c r="BG6" s="21">
        <f t="shared" ref="BG6:BO6" si="7">IF(BG7="",NA(),BG7)</f>
        <v>941.81</v>
      </c>
      <c r="BH6" s="21">
        <f t="shared" si="7"/>
        <v>921.27</v>
      </c>
      <c r="BI6" s="21">
        <f t="shared" si="7"/>
        <v>735.64</v>
      </c>
      <c r="BJ6" s="21">
        <f t="shared" si="7"/>
        <v>563.32000000000005</v>
      </c>
      <c r="BK6" s="21">
        <f t="shared" si="7"/>
        <v>1048.23</v>
      </c>
      <c r="BL6" s="21">
        <f t="shared" si="7"/>
        <v>807.75</v>
      </c>
      <c r="BM6" s="21">
        <f t="shared" si="7"/>
        <v>812.92</v>
      </c>
      <c r="BN6" s="21">
        <f t="shared" si="7"/>
        <v>765.48</v>
      </c>
      <c r="BO6" s="21">
        <f t="shared" si="7"/>
        <v>742.08</v>
      </c>
      <c r="BP6" s="20" t="str">
        <f>IF(BP7="","",IF(BP7="-","【-】","【"&amp;SUBSTITUTE(TEXT(BP7,"#,##0.00"),"-","△")&amp;"】"))</f>
        <v>【652.82】</v>
      </c>
      <c r="BQ6" s="21">
        <f>IF(BQ7="",NA(),BQ7)</f>
        <v>50.56</v>
      </c>
      <c r="BR6" s="21">
        <f t="shared" ref="BR6:BZ6" si="8">IF(BR7="",NA(),BR7)</f>
        <v>49.56</v>
      </c>
      <c r="BS6" s="21">
        <f t="shared" si="8"/>
        <v>51.35</v>
      </c>
      <c r="BT6" s="21">
        <f t="shared" si="8"/>
        <v>51.13</v>
      </c>
      <c r="BU6" s="21">
        <f t="shared" si="8"/>
        <v>50.81</v>
      </c>
      <c r="BV6" s="21">
        <f t="shared" si="8"/>
        <v>78.92</v>
      </c>
      <c r="BW6" s="21">
        <f t="shared" si="8"/>
        <v>86.94</v>
      </c>
      <c r="BX6" s="21">
        <f t="shared" si="8"/>
        <v>85.4</v>
      </c>
      <c r="BY6" s="21">
        <f t="shared" si="8"/>
        <v>87.8</v>
      </c>
      <c r="BZ6" s="21">
        <f t="shared" si="8"/>
        <v>86.51</v>
      </c>
      <c r="CA6" s="20" t="str">
        <f>IF(CA7="","",IF(CA7="-","【-】","【"&amp;SUBSTITUTE(TEXT(CA7,"#,##0.00"),"-","△")&amp;"】"))</f>
        <v>【97.61】</v>
      </c>
      <c r="CB6" s="21">
        <f>IF(CB7="",NA(),CB7)</f>
        <v>150</v>
      </c>
      <c r="CC6" s="21">
        <f t="shared" ref="CC6:CK6" si="9">IF(CC7="",NA(),CC7)</f>
        <v>150</v>
      </c>
      <c r="CD6" s="21">
        <f t="shared" si="9"/>
        <v>150</v>
      </c>
      <c r="CE6" s="21">
        <f t="shared" si="9"/>
        <v>149.63999999999999</v>
      </c>
      <c r="CF6" s="21">
        <f t="shared" si="9"/>
        <v>150</v>
      </c>
      <c r="CG6" s="21">
        <f t="shared" si="9"/>
        <v>220.31</v>
      </c>
      <c r="CH6" s="21">
        <f t="shared" si="9"/>
        <v>179.63</v>
      </c>
      <c r="CI6" s="21">
        <f t="shared" si="9"/>
        <v>188.57</v>
      </c>
      <c r="CJ6" s="21">
        <f t="shared" si="9"/>
        <v>187.69</v>
      </c>
      <c r="CK6" s="21">
        <f t="shared" si="9"/>
        <v>188.24</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49.68</v>
      </c>
      <c r="CS6" s="21">
        <f t="shared" si="10"/>
        <v>55.55</v>
      </c>
      <c r="CT6" s="21">
        <f t="shared" si="10"/>
        <v>55.84</v>
      </c>
      <c r="CU6" s="21">
        <f t="shared" si="10"/>
        <v>55.78</v>
      </c>
      <c r="CV6" s="21">
        <f t="shared" si="10"/>
        <v>54.86</v>
      </c>
      <c r="CW6" s="20" t="str">
        <f>IF(CW7="","",IF(CW7="-","【-】","【"&amp;SUBSTITUTE(TEXT(CW7,"#,##0.00"),"-","△")&amp;"】"))</f>
        <v>【59.10】</v>
      </c>
      <c r="CX6" s="21">
        <f>IF(CX7="",NA(),CX7)</f>
        <v>91.88</v>
      </c>
      <c r="CY6" s="21">
        <f t="shared" ref="CY6:DG6" si="11">IF(CY7="",NA(),CY7)</f>
        <v>93.52</v>
      </c>
      <c r="CZ6" s="21">
        <f t="shared" si="11"/>
        <v>93.55</v>
      </c>
      <c r="DA6" s="21">
        <f t="shared" si="11"/>
        <v>94.99</v>
      </c>
      <c r="DB6" s="21">
        <f t="shared" si="11"/>
        <v>96.87</v>
      </c>
      <c r="DC6" s="21">
        <f t="shared" si="11"/>
        <v>83.35</v>
      </c>
      <c r="DD6" s="21">
        <f t="shared" si="11"/>
        <v>91.64</v>
      </c>
      <c r="DE6" s="21">
        <f t="shared" si="11"/>
        <v>92.34</v>
      </c>
      <c r="DF6" s="21">
        <f t="shared" si="11"/>
        <v>91.78</v>
      </c>
      <c r="DG6" s="21">
        <f t="shared" si="11"/>
        <v>91.37</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0.12</v>
      </c>
      <c r="EK6" s="21">
        <f t="shared" si="14"/>
        <v>0.1</v>
      </c>
      <c r="EL6" s="21">
        <f t="shared" si="14"/>
        <v>0.09</v>
      </c>
      <c r="EM6" s="21">
        <f t="shared" si="14"/>
        <v>0.1</v>
      </c>
      <c r="EN6" s="21">
        <f t="shared" si="14"/>
        <v>7.0000000000000007E-2</v>
      </c>
      <c r="EO6" s="20" t="str">
        <f>IF(EO7="","",IF(EO7="-","【-】","【"&amp;SUBSTITUTE(TEXT(EO7,"#,##0.00"),"-","△")&amp;"】"))</f>
        <v>【0.23】</v>
      </c>
    </row>
    <row r="7" spans="1:145" s="22" customFormat="1" x14ac:dyDescent="0.2">
      <c r="A7" s="14"/>
      <c r="B7" s="23">
        <v>2022</v>
      </c>
      <c r="C7" s="23">
        <v>194255</v>
      </c>
      <c r="D7" s="23">
        <v>47</v>
      </c>
      <c r="E7" s="23">
        <v>17</v>
      </c>
      <c r="F7" s="23">
        <v>1</v>
      </c>
      <c r="G7" s="23">
        <v>0</v>
      </c>
      <c r="H7" s="23" t="s">
        <v>99</v>
      </c>
      <c r="I7" s="23" t="s">
        <v>100</v>
      </c>
      <c r="J7" s="23" t="s">
        <v>101</v>
      </c>
      <c r="K7" s="23" t="s">
        <v>102</v>
      </c>
      <c r="L7" s="23" t="s">
        <v>103</v>
      </c>
      <c r="M7" s="23" t="s">
        <v>104</v>
      </c>
      <c r="N7" s="24" t="s">
        <v>105</v>
      </c>
      <c r="O7" s="24" t="s">
        <v>106</v>
      </c>
      <c r="P7" s="24">
        <v>62.68</v>
      </c>
      <c r="Q7" s="24">
        <v>91.97</v>
      </c>
      <c r="R7" s="24">
        <v>1430</v>
      </c>
      <c r="S7" s="24">
        <v>5751</v>
      </c>
      <c r="T7" s="24">
        <v>53.05</v>
      </c>
      <c r="U7" s="24">
        <v>108.41</v>
      </c>
      <c r="V7" s="24">
        <v>3577</v>
      </c>
      <c r="W7" s="24">
        <v>4.8899999999999997</v>
      </c>
      <c r="X7" s="24">
        <v>731.49</v>
      </c>
      <c r="Y7" s="24">
        <v>71.739999999999995</v>
      </c>
      <c r="Z7" s="24">
        <v>68.540000000000006</v>
      </c>
      <c r="AA7" s="24">
        <v>74.78</v>
      </c>
      <c r="AB7" s="24">
        <v>72.06</v>
      </c>
      <c r="AC7" s="24">
        <v>68.760000000000005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992.71</v>
      </c>
      <c r="BG7" s="24">
        <v>941.81</v>
      </c>
      <c r="BH7" s="24">
        <v>921.27</v>
      </c>
      <c r="BI7" s="24">
        <v>735.64</v>
      </c>
      <c r="BJ7" s="24">
        <v>563.32000000000005</v>
      </c>
      <c r="BK7" s="24">
        <v>1048.23</v>
      </c>
      <c r="BL7" s="24">
        <v>807.75</v>
      </c>
      <c r="BM7" s="24">
        <v>812.92</v>
      </c>
      <c r="BN7" s="24">
        <v>765.48</v>
      </c>
      <c r="BO7" s="24">
        <v>742.08</v>
      </c>
      <c r="BP7" s="24">
        <v>652.82000000000005</v>
      </c>
      <c r="BQ7" s="24">
        <v>50.56</v>
      </c>
      <c r="BR7" s="24">
        <v>49.56</v>
      </c>
      <c r="BS7" s="24">
        <v>51.35</v>
      </c>
      <c r="BT7" s="24">
        <v>51.13</v>
      </c>
      <c r="BU7" s="24">
        <v>50.81</v>
      </c>
      <c r="BV7" s="24">
        <v>78.92</v>
      </c>
      <c r="BW7" s="24">
        <v>86.94</v>
      </c>
      <c r="BX7" s="24">
        <v>85.4</v>
      </c>
      <c r="BY7" s="24">
        <v>87.8</v>
      </c>
      <c r="BZ7" s="24">
        <v>86.51</v>
      </c>
      <c r="CA7" s="24">
        <v>97.61</v>
      </c>
      <c r="CB7" s="24">
        <v>150</v>
      </c>
      <c r="CC7" s="24">
        <v>150</v>
      </c>
      <c r="CD7" s="24">
        <v>150</v>
      </c>
      <c r="CE7" s="24">
        <v>149.63999999999999</v>
      </c>
      <c r="CF7" s="24">
        <v>150</v>
      </c>
      <c r="CG7" s="24">
        <v>220.31</v>
      </c>
      <c r="CH7" s="24">
        <v>179.63</v>
      </c>
      <c r="CI7" s="24">
        <v>188.57</v>
      </c>
      <c r="CJ7" s="24">
        <v>187.69</v>
      </c>
      <c r="CK7" s="24">
        <v>188.24</v>
      </c>
      <c r="CL7" s="24">
        <v>138.29</v>
      </c>
      <c r="CM7" s="24" t="s">
        <v>105</v>
      </c>
      <c r="CN7" s="24" t="s">
        <v>105</v>
      </c>
      <c r="CO7" s="24" t="s">
        <v>105</v>
      </c>
      <c r="CP7" s="24" t="s">
        <v>105</v>
      </c>
      <c r="CQ7" s="24" t="s">
        <v>105</v>
      </c>
      <c r="CR7" s="24">
        <v>49.68</v>
      </c>
      <c r="CS7" s="24">
        <v>55.55</v>
      </c>
      <c r="CT7" s="24">
        <v>55.84</v>
      </c>
      <c r="CU7" s="24">
        <v>55.78</v>
      </c>
      <c r="CV7" s="24">
        <v>54.86</v>
      </c>
      <c r="CW7" s="24">
        <v>59.1</v>
      </c>
      <c r="CX7" s="24">
        <v>91.88</v>
      </c>
      <c r="CY7" s="24">
        <v>93.52</v>
      </c>
      <c r="CZ7" s="24">
        <v>93.55</v>
      </c>
      <c r="DA7" s="24">
        <v>94.99</v>
      </c>
      <c r="DB7" s="24">
        <v>96.87</v>
      </c>
      <c r="DC7" s="24">
        <v>83.35</v>
      </c>
      <c r="DD7" s="24">
        <v>91.64</v>
      </c>
      <c r="DE7" s="24">
        <v>92.34</v>
      </c>
      <c r="DF7" s="24">
        <v>91.78</v>
      </c>
      <c r="DG7" s="24">
        <v>91.37</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0.12</v>
      </c>
      <c r="EK7" s="24">
        <v>0.1</v>
      </c>
      <c r="EL7" s="24">
        <v>0.09</v>
      </c>
      <c r="EM7" s="24">
        <v>0.1</v>
      </c>
      <c r="EN7" s="24">
        <v>7.0000000000000007E-2</v>
      </c>
      <c r="EO7" s="24">
        <v>0.23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112</v>
      </c>
    </row>
    <row r="12" spans="1:145" x14ac:dyDescent="0.2">
      <c r="B12">
        <v>1</v>
      </c>
      <c r="C12">
        <v>1</v>
      </c>
      <c r="D12">
        <v>2</v>
      </c>
      <c r="E12">
        <v>3</v>
      </c>
      <c r="F12">
        <v>4</v>
      </c>
      <c r="G12" t="s">
        <v>113</v>
      </c>
    </row>
    <row r="13" spans="1:145" x14ac:dyDescent="0.2">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天野　雅仁</cp:lastModifiedBy>
  <cp:lastPrinted>2024-01-18T05:38:03Z</cp:lastPrinted>
  <dcterms:created xsi:type="dcterms:W3CDTF">2023-12-12T02:47:11Z</dcterms:created>
  <dcterms:modified xsi:type="dcterms:W3CDTF">2024-01-18T05:43:09Z</dcterms:modified>
  <cp:category/>
</cp:coreProperties>
</file>