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環境水道課\R５年度\上水道事業_05\調査・照会\R060118_Fwd 【山梨県市町村課：25〆】公営企業に係る経営比較分析表（令和４年度）の分析等について（依頼）\【経営比較分析表】2022_194247_47_1718\"/>
    </mc:Choice>
  </mc:AlternateContent>
  <workbookProtection workbookAlgorithmName="SHA-512" workbookHashValue="A/4rbXcyI5JSsIQjCOQhjEXynqNt/QIajcs1myPQMuQ99w7hp4jrcTxUsfljCYq0nyGX51fJqULCBaL8UVUmpw==" workbookSaltValue="SkHSCLlHUKTvUnDMNpzy4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B6" i="4"/>
</calcChain>
</file>

<file path=xl/sharedStrings.xml><?xml version="1.0" encoding="utf-8"?>
<sst xmlns="http://schemas.openxmlformats.org/spreadsheetml/2006/main" count="241" uniqueCount="122">
  <si>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</si>
  <si>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</si>
  <si>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</si>
  <si>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</si>
  <si>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</si>
  <si>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</si>
  <si>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</si>
  <si>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</si>
  <si>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</si>
  <si>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</si>
  <si>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</si>
  <si>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</si>
  <si>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</si>
  <si>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</si>
  <si>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</si>
  <si>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</si>
  <si>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</si>
  <si>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</si>
  <si>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</si>
  <si>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</si>
  <si>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</si>
  <si>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</si>
  <si>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</si>
  <si>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</si>
  <si>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</si>
  <si>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</si>
  <si>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</si>
  <si>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</si>
  <si>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</si>
  <si>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</si>
  <si>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</si>
  <si>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</si>
  <si>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</si>
  <si>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</si>
  <si>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</si>
  <si>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</si>
  <si>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</si>
  <si>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</si>
  <si>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</si>
  <si>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</si>
  <si>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</si>
  <si>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</si>
  <si>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</si>
  <si>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</si>
  <si>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</si>
  <si>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</si>
  <si>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</si>
  <si>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</si>
  <si>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</si>
  <si>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</si>
  <si>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</si>
  <si>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</si>
  <si>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</si>
  <si>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</si>
  <si>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</si>
  <si>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</si>
  <si>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</si>
  <si>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</si>
  <si>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</si>
  <si>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</si>
  <si>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</si>
  <si>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</si>
  <si>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</si>
  <si>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</si>
  <si>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</si>
  <si>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</si>
  <si>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</si>
  <si>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</si>
  <si>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</si>
  <si>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</si>
  <si>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</si>
  <si>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</si>
  <si>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</si>
  <si>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</si>
  <si>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</si>
  <si>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</si>
  <si>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</si>
  <si>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</si>
  <si>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</si>
  <si>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</si>
  <si>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</si>
  <si>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</si>
  <si>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</si>
  <si>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</si>
  <si>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</si>
  <si>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</si>
  <si>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</si>
  <si>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</si>
  <si>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</si>
  <si>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</si>
  <si>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</si>
  <si>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</si>
  <si>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</si>
  <si>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</si>
  <si>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</si>
  <si>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</si>
  <si>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</si>
  <si>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</si>
  <si>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</si>
  <si>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忍野村</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</si>
  <si>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</si>
  <si>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</si>
  <si>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</si>
  <si>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</si>
  <si>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</si>
  <si>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</si>
  <si>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</si>
  <si>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</si>
  <si>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</si>
  <si>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</si>
  <si>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</si>
  <si>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</si>
  <si>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</si>
  <si>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</si>
  <si>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</si>
  <si>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</si>
  <si>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</si>
  <si>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</si>
  <si>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</si>
  <si>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下水道施設の布設後30年が経過しており、施設の計画的な更新等に向けて経営の健全化を図るとともに、効率的な長寿命化対策を徐々に進める必要がある。主に令和４年度に下水道ストックマネジメント計画を策定、令和５年度に実施方針を策定、令和６年度以降から修繕・改築事業を進めていく計画である。</t>
    <phoneticPr fontId="4"/>
  </si>
  <si>
    <t xml:space="preserve"> 使用料収入以外の収入に依存している比率が高いため、更なる水洗化率の向上や経費回収率の向上などの対策を進め、PDCAサイクルにより継続的な進捗管理を行い経営状況の改善を図る必要がある。　　　
 また、今後の計画的な施設や管路の更新を中長期的な視点で図っていく必要がある。主に下水道管渠の新設、地震対策及び修繕・改築事業については、事業の平準化を行い、計画的に実施していく。</t>
    <phoneticPr fontId="4"/>
  </si>
  <si>
    <t>①収益的収支比率
　徐々に改善傾向ではあるが100%を下回っているため、経営改善を行う必要がある。
⑤経費回収率
　100%を下回っており、類似団体と比較しても低い水準である。適切な使用料収入の確保及び経費の削減を行い、将来的な施設更新需要に備える必要がある。
⑥汚水処理原価
　類似団体と比較すると低い数値であり、横ばい状態であるため、投資の効率化や経費の削減を行い、接続率向上への取組を行う必要がある。
⑧水洗化率
　類似団体と比較すると低い数値であるため、適切な汚水処理による水質保全の観点や、使用料収入増加のためにも、水洗化率向上への取組が不可欠である。</t>
    <rPh sb="158" eb="159">
      <t>ヨコ</t>
    </rPh>
    <rPh sb="161" eb="163">
      <t>ジョウタイ</t>
    </rPh>
    <rPh sb="221" eb="222">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</si>
</sst>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3.81</c:v>
                </c:pt>
                <c:pt idx="1">
                  <c:v>0</c:v>
                </c:pt>
                <c:pt idx="2">
                  <c:v>0</c:v>
                </c:pt>
                <c:pt idx="3">
                  <c:v>0</c:v>
                </c:pt>
                <c:pt idx="4">
                  <c:v>0</c:v>
                </c:pt>
              </c:numCache>
            </c:numRef>
          </c:val>
          <c:extLst>
            <c:ext xmlns:c16="http://schemas.microsoft.com/office/drawing/2014/chart" uri="{C3380CC4-5D6E-409C-BE32-E72D297353CC}">
              <c16:uniqueId val="{00000000-09B4-4481-BEB9-203FFBDA7D1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09B4-4481-BEB9-203FFBDA7D1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EA-459B-8B4B-DA071C8D2A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6FEA-459B-8B4B-DA071C8D2A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79.67</c:v>
                </c:pt>
                <c:pt idx="1">
                  <c:v>79.8</c:v>
                </c:pt>
                <c:pt idx="2">
                  <c:v>79.430000000000007</c:v>
                </c:pt>
                <c:pt idx="3">
                  <c:v>79.06</c:v>
                </c:pt>
                <c:pt idx="4">
                  <c:v>79.06</c:v>
                </c:pt>
              </c:numCache>
            </c:numRef>
          </c:val>
          <c:extLst>
            <c:ext xmlns:c16="http://schemas.microsoft.com/office/drawing/2014/chart" uri="{C3380CC4-5D6E-409C-BE32-E72D297353CC}">
              <c16:uniqueId val="{00000000-C7E4-4362-A41A-E4B50968C6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C7E4-4362-A41A-E4B50968C6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57.48</c:v>
                </c:pt>
                <c:pt idx="1">
                  <c:v>59.45</c:v>
                </c:pt>
                <c:pt idx="2">
                  <c:v>64.040000000000006</c:v>
                </c:pt>
                <c:pt idx="3">
                  <c:v>72.099999999999994</c:v>
                </c:pt>
                <c:pt idx="4">
                  <c:v>73</c:v>
                </c:pt>
              </c:numCache>
            </c:numRef>
          </c:val>
          <c:extLst>
            <c:ext xmlns:c16="http://schemas.microsoft.com/office/drawing/2014/chart" uri="{C3380CC4-5D6E-409C-BE32-E72D297353CC}">
              <c16:uniqueId val="{00000000-F12D-4D10-BE5B-81D0AC4604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2D-4D10-BE5B-81D0AC4604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26-42E7-AEFE-55E568B909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26-42E7-AEFE-55E568B909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A9-47B9-A5B8-DD1729C5A2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A9-47B9-A5B8-DD1729C5A2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57-4909-A354-4722632F86C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57-4909-A354-4722632F86C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22-4F9C-BD09-D3E8EFB304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2-4F9C-BD09-D3E8EFB304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11-4EE2-843A-B3D0EE9FE8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3411-4EE2-843A-B3D0EE9FE8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47.13</c:v>
                </c:pt>
                <c:pt idx="1">
                  <c:v>46.79</c:v>
                </c:pt>
                <c:pt idx="2">
                  <c:v>48.39</c:v>
                </c:pt>
                <c:pt idx="3">
                  <c:v>47.27</c:v>
                </c:pt>
                <c:pt idx="4">
                  <c:v>47.66</c:v>
                </c:pt>
              </c:numCache>
            </c:numRef>
          </c:val>
          <c:extLst>
            <c:ext xmlns:c16="http://schemas.microsoft.com/office/drawing/2014/chart" uri="{C3380CC4-5D6E-409C-BE32-E72D297353CC}">
              <c16:uniqueId val="{00000000-7AA3-49E6-80CE-03DD29FAE3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7AA3-49E6-80CE-03DD29FAE3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0F64-4C12-A201-DC6AFEE9EC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0F64-4C12-A201-DC6AFEE9EC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忍野村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9799</v>
      </c>
      <c r="AM8" s="37"/>
      <c r="AN8" s="37"/>
      <c r="AO8" s="37"/>
      <c r="AP8" s="37"/>
      <c r="AQ8" s="37"/>
      <c r="AR8" s="37"/>
      <c r="AS8" s="37"/>
      <c r="AT8" s="38">
        <f>データ!T6</f>
        <v>25.05</v>
      </c>
      <c r="AU8" s="38"/>
      <c r="AV8" s="38"/>
      <c r="AW8" s="38"/>
      <c r="AX8" s="38"/>
      <c r="AY8" s="38"/>
      <c r="AZ8" s="38"/>
      <c r="BA8" s="38"/>
      <c r="BB8" s="38">
        <f>データ!U6</f>
        <v>391.18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66.680000000000007</v>
      </c>
      <c r="Q10" s="38"/>
      <c r="R10" s="38"/>
      <c r="S10" s="38"/>
      <c r="T10" s="38"/>
      <c r="U10" s="38"/>
      <c r="V10" s="38"/>
      <c r="W10" s="38">
        <f>データ!Q6</f>
        <v>100</v>
      </c>
      <c r="X10" s="38"/>
      <c r="Y10" s="38"/>
      <c r="Z10" s="38"/>
      <c r="AA10" s="38"/>
      <c r="AB10" s="38"/>
      <c r="AC10" s="38"/>
      <c r="AD10" s="37">
        <f>データ!R6</f>
        <v>1375</v>
      </c>
      <c r="AE10" s="37"/>
      <c r="AF10" s="37"/>
      <c r="AG10" s="37"/>
      <c r="AH10" s="37"/>
      <c r="AI10" s="37"/>
      <c r="AJ10" s="37"/>
      <c r="AK10" s="2"/>
      <c r="AL10" s="37">
        <f>データ!V6</f>
        <v>6501</v>
      </c>
      <c r="AM10" s="37"/>
      <c r="AN10" s="37"/>
      <c r="AO10" s="37"/>
      <c r="AP10" s="37"/>
      <c r="AQ10" s="37"/>
      <c r="AR10" s="37"/>
      <c r="AS10" s="37"/>
      <c r="AT10" s="38">
        <f>データ!W6</f>
        <v>4.28</v>
      </c>
      <c r="AU10" s="38"/>
      <c r="AV10" s="38"/>
      <c r="AW10" s="38"/>
      <c r="AX10" s="38"/>
      <c r="AY10" s="38"/>
      <c r="AZ10" s="38"/>
      <c r="BA10" s="38"/>
      <c r="BB10" s="38">
        <f>データ!X6</f>
        <v>1518.93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45</v>
      </c>
      <c r="O86" s="12" t="str">
        <f>データ!EO6</f>
        <v>【0.23】</v>
      </c>
    </row>
  </sheetData>
  <sheetProtection algorithmName="SHA-512" hashValue="2uSBzBkG/rYSs/8N7srVk+rg9M4YFm2Zjtd3tMC/ySC6/uao7ZnHag+dsqce4iod8dDeUGL+z1lN8PVVDWzyUg==" saltValue="ineLk1cnwPW7f3NMPjTMj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194247</v>
      </c>
      <c r="D6" s="19">
        <f t="shared" si="3"/>
        <v>47</v>
      </c>
      <c r="E6" s="19">
        <f t="shared" si="3"/>
        <v>17</v>
      </c>
      <c r="F6" s="19">
        <f t="shared" si="3"/>
        <v>1</v>
      </c>
      <c r="G6" s="19">
        <f t="shared" si="3"/>
        <v>0</v>
      </c>
      <c r="H6" s="19" t="str">
        <f t="shared" si="3"/>
        <v>山梨県　忍野村</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66.680000000000007</v>
      </c>
      <c r="Q6" s="20">
        <f t="shared" si="3"/>
        <v>100</v>
      </c>
      <c r="R6" s="20">
        <f t="shared" si="3"/>
        <v>1375</v>
      </c>
      <c r="S6" s="20">
        <f t="shared" si="3"/>
        <v>9799</v>
      </c>
      <c r="T6" s="20">
        <f t="shared" si="3"/>
        <v>25.05</v>
      </c>
      <c r="U6" s="20">
        <f t="shared" si="3"/>
        <v>391.18</v>
      </c>
      <c r="V6" s="20">
        <f t="shared" si="3"/>
        <v>6501</v>
      </c>
      <c r="W6" s="20">
        <f t="shared" si="3"/>
        <v>4.28</v>
      </c>
      <c r="X6" s="20">
        <f t="shared" si="3"/>
        <v>1518.93</v>
      </c>
      <c r="Y6" s="21">
        <f>IF(Y7="",NA(),Y7)</f>
        <v>57.48</v>
      </c>
      <c r="Z6" s="21">
        <f t="shared" ref="Z6:AH6" si="4">IF(Z7="",NA(),Z7)</f>
        <v>59.45</v>
      </c>
      <c r="AA6" s="21">
        <f t="shared" si="4"/>
        <v>64.040000000000006</v>
      </c>
      <c r="AB6" s="21">
        <f t="shared" si="4"/>
        <v>72.099999999999994</v>
      </c>
      <c r="AC6" s="21">
        <f t="shared" si="4"/>
        <v>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692.13</v>
      </c>
      <c r="BL6" s="21">
        <f t="shared" si="7"/>
        <v>807.75</v>
      </c>
      <c r="BM6" s="21">
        <f t="shared" si="7"/>
        <v>812.92</v>
      </c>
      <c r="BN6" s="21">
        <f t="shared" si="7"/>
        <v>765.48</v>
      </c>
      <c r="BO6" s="21">
        <f t="shared" si="7"/>
        <v>742.08</v>
      </c>
      <c r="BP6" s="20" t="str">
        <f>IF(BP7="","",IF(BP7="-","【-】","【"&amp;SUBSTITUTE(TEXT(BP7,"#,##0.00"),"-","△")&amp;"】"))</f>
        <v>【652.82】</v>
      </c>
      <c r="BQ6" s="21">
        <f>IF(BQ7="",NA(),BQ7)</f>
        <v>47.13</v>
      </c>
      <c r="BR6" s="21">
        <f t="shared" ref="BR6:BZ6" si="8">IF(BR7="",NA(),BR7)</f>
        <v>46.79</v>
      </c>
      <c r="BS6" s="21">
        <f t="shared" si="8"/>
        <v>48.39</v>
      </c>
      <c r="BT6" s="21">
        <f t="shared" si="8"/>
        <v>47.27</v>
      </c>
      <c r="BU6" s="21">
        <f t="shared" si="8"/>
        <v>47.66</v>
      </c>
      <c r="BV6" s="21">
        <f t="shared" si="8"/>
        <v>88.98</v>
      </c>
      <c r="BW6" s="21">
        <f t="shared" si="8"/>
        <v>86.94</v>
      </c>
      <c r="BX6" s="21">
        <f t="shared" si="8"/>
        <v>85.4</v>
      </c>
      <c r="BY6" s="21">
        <f t="shared" si="8"/>
        <v>87.8</v>
      </c>
      <c r="BZ6" s="21">
        <f t="shared" si="8"/>
        <v>86.51</v>
      </c>
      <c r="CA6" s="20" t="str">
        <f>IF(CA7="","",IF(CA7="-","【-】","【"&amp;SUBSTITUTE(TEXT(CA7,"#,##0.00"),"-","△")&amp;"】"))</f>
        <v>【97.61】</v>
      </c>
      <c r="CB6" s="21">
        <f>IF(CB7="",NA(),CB7)</f>
        <v>150</v>
      </c>
      <c r="CC6" s="21">
        <f t="shared" ref="CC6:CK6" si="9">IF(CC7="",NA(),CC7)</f>
        <v>150</v>
      </c>
      <c r="CD6" s="21">
        <f t="shared" si="9"/>
        <v>150</v>
      </c>
      <c r="CE6" s="21">
        <f t="shared" si="9"/>
        <v>150</v>
      </c>
      <c r="CF6" s="21">
        <f t="shared" si="9"/>
        <v>150</v>
      </c>
      <c r="CG6" s="21">
        <f t="shared" si="9"/>
        <v>175.05</v>
      </c>
      <c r="CH6" s="21">
        <f t="shared" si="9"/>
        <v>179.63</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57.54</v>
      </c>
      <c r="CS6" s="21">
        <f t="shared" si="10"/>
        <v>55.55</v>
      </c>
      <c r="CT6" s="21">
        <f t="shared" si="10"/>
        <v>55.84</v>
      </c>
      <c r="CU6" s="21">
        <f t="shared" si="10"/>
        <v>55.78</v>
      </c>
      <c r="CV6" s="21">
        <f t="shared" si="10"/>
        <v>54.86</v>
      </c>
      <c r="CW6" s="20" t="str">
        <f>IF(CW7="","",IF(CW7="-","【-】","【"&amp;SUBSTITUTE(TEXT(CW7,"#,##0.00"),"-","△")&amp;"】"))</f>
        <v>【59.10】</v>
      </c>
      <c r="CX6" s="21">
        <f>IF(CX7="",NA(),CX7)</f>
        <v>79.67</v>
      </c>
      <c r="CY6" s="21">
        <f t="shared" ref="CY6:DG6" si="11">IF(CY7="",NA(),CY7)</f>
        <v>79.8</v>
      </c>
      <c r="CZ6" s="21">
        <f t="shared" si="11"/>
        <v>79.430000000000007</v>
      </c>
      <c r="DA6" s="21">
        <f t="shared" si="11"/>
        <v>79.06</v>
      </c>
      <c r="DB6" s="21">
        <f t="shared" si="11"/>
        <v>79.06</v>
      </c>
      <c r="DC6" s="21">
        <f t="shared" si="11"/>
        <v>92.87</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3.81</v>
      </c>
      <c r="EF6" s="20">
        <f t="shared" ref="EF6:EN6" si="14">IF(EF7="",NA(),EF7)</f>
        <v>0</v>
      </c>
      <c r="EG6" s="20">
        <f t="shared" si="14"/>
        <v>0</v>
      </c>
      <c r="EH6" s="20">
        <f t="shared" si="14"/>
        <v>0</v>
      </c>
      <c r="EI6" s="20">
        <f t="shared" si="14"/>
        <v>0</v>
      </c>
      <c r="EJ6" s="21">
        <f t="shared" si="14"/>
        <v>0.16</v>
      </c>
      <c r="EK6" s="21">
        <f t="shared" si="14"/>
        <v>0.1</v>
      </c>
      <c r="EL6" s="21">
        <f t="shared" si="14"/>
        <v>0.09</v>
      </c>
      <c r="EM6" s="21">
        <f t="shared" si="14"/>
        <v>0.1</v>
      </c>
      <c r="EN6" s="21">
        <f t="shared" si="14"/>
        <v>7.0000000000000007E-2</v>
      </c>
      <c r="EO6" s="20" t="str">
        <f>IF(EO7="","",IF(EO7="-","【-】","【"&amp;SUBSTITUTE(TEXT(EO7,"#,##0.00"),"-","△")&amp;"】"))</f>
        <v>【0.23】</v>
      </c>
    </row>
    <row r="7" spans="1:145" s="22" customFormat="1" x14ac:dyDescent="0.15">
      <c r="A7" s="14"/>
      <c r="B7" s="23">
        <v>2022</v>
      </c>
      <c r="C7" s="23">
        <v>194247</v>
      </c>
      <c r="D7" s="23">
        <v>47</v>
      </c>
      <c r="E7" s="23">
        <v>17</v>
      </c>
      <c r="F7" s="23">
        <v>1</v>
      </c>
      <c r="G7" s="23">
        <v>0</v>
      </c>
      <c r="H7" s="23" t="s">
        <v>99</v>
      </c>
      <c r="I7" s="23" t="s">
        <v>100</v>
      </c>
      <c r="J7" s="23" t="s">
        <v>101</v>
      </c>
      <c r="K7" s="23" t="s">
        <v>102</v>
      </c>
      <c r="L7" s="23" t="s">
        <v>103</v>
      </c>
      <c r="M7" s="23" t="s">
        <v>104</v>
      </c>
      <c r="N7" s="24" t="s">
        <v>105</v>
      </c>
      <c r="O7" s="24" t="s">
        <v>106</v>
      </c>
      <c r="P7" s="24">
        <v>66.680000000000007</v>
      </c>
      <c r="Q7" s="24">
        <v>100</v>
      </c>
      <c r="R7" s="24">
        <v>1375</v>
      </c>
      <c r="S7" s="24">
        <v>9799</v>
      </c>
      <c r="T7" s="24">
        <v>25.05</v>
      </c>
      <c r="U7" s="24">
        <v>391.18</v>
      </c>
      <c r="V7" s="24">
        <v>6501</v>
      </c>
      <c r="W7" s="24">
        <v>4.28</v>
      </c>
      <c r="X7" s="24">
        <v>1518.93</v>
      </c>
      <c r="Y7" s="24">
        <v>57.48</v>
      </c>
      <c r="Z7" s="24">
        <v>59.45</v>
      </c>
      <c r="AA7" s="24">
        <v>64.040000000000006</v>
      </c>
      <c r="AB7" s="24">
        <v>72.099999999999994</v>
      </c>
      <c r="AC7" s="24">
        <v>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692.13</v>
      </c>
      <c r="BL7" s="24">
        <v>807.75</v>
      </c>
      <c r="BM7" s="24">
        <v>812.92</v>
      </c>
      <c r="BN7" s="24">
        <v>765.48</v>
      </c>
      <c r="BO7" s="24">
        <v>742.08</v>
      </c>
      <c r="BP7" s="24">
        <v>652.82000000000005</v>
      </c>
      <c r="BQ7" s="24">
        <v>47.13</v>
      </c>
      <c r="BR7" s="24">
        <v>46.79</v>
      </c>
      <c r="BS7" s="24">
        <v>48.39</v>
      </c>
      <c r="BT7" s="24">
        <v>47.27</v>
      </c>
      <c r="BU7" s="24">
        <v>47.66</v>
      </c>
      <c r="BV7" s="24">
        <v>88.98</v>
      </c>
      <c r="BW7" s="24">
        <v>86.94</v>
      </c>
      <c r="BX7" s="24">
        <v>85.4</v>
      </c>
      <c r="BY7" s="24">
        <v>87.8</v>
      </c>
      <c r="BZ7" s="24">
        <v>86.51</v>
      </c>
      <c r="CA7" s="24">
        <v>97.61</v>
      </c>
      <c r="CB7" s="24">
        <v>150</v>
      </c>
      <c r="CC7" s="24">
        <v>150</v>
      </c>
      <c r="CD7" s="24">
        <v>150</v>
      </c>
      <c r="CE7" s="24">
        <v>150</v>
      </c>
      <c r="CF7" s="24">
        <v>150</v>
      </c>
      <c r="CG7" s="24">
        <v>175.05</v>
      </c>
      <c r="CH7" s="24">
        <v>179.63</v>
      </c>
      <c r="CI7" s="24">
        <v>188.57</v>
      </c>
      <c r="CJ7" s="24">
        <v>187.69</v>
      </c>
      <c r="CK7" s="24">
        <v>188.24</v>
      </c>
      <c r="CL7" s="24">
        <v>138.29</v>
      </c>
      <c r="CM7" s="24" t="s">
        <v>105</v>
      </c>
      <c r="CN7" s="24" t="s">
        <v>105</v>
      </c>
      <c r="CO7" s="24" t="s">
        <v>105</v>
      </c>
      <c r="CP7" s="24" t="s">
        <v>105</v>
      </c>
      <c r="CQ7" s="24" t="s">
        <v>105</v>
      </c>
      <c r="CR7" s="24">
        <v>57.54</v>
      </c>
      <c r="CS7" s="24">
        <v>55.55</v>
      </c>
      <c r="CT7" s="24">
        <v>55.84</v>
      </c>
      <c r="CU7" s="24">
        <v>55.78</v>
      </c>
      <c r="CV7" s="24">
        <v>54.86</v>
      </c>
      <c r="CW7" s="24">
        <v>59.1</v>
      </c>
      <c r="CX7" s="24">
        <v>79.67</v>
      </c>
      <c r="CY7" s="24">
        <v>79.8</v>
      </c>
      <c r="CZ7" s="24">
        <v>79.430000000000007</v>
      </c>
      <c r="DA7" s="24">
        <v>79.06</v>
      </c>
      <c r="DB7" s="24">
        <v>79.06</v>
      </c>
      <c r="DC7" s="24">
        <v>92.87</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3.81</v>
      </c>
      <c r="EF7" s="24">
        <v>0</v>
      </c>
      <c r="EG7" s="24">
        <v>0</v>
      </c>
      <c r="EH7" s="24">
        <v>0</v>
      </c>
      <c r="EI7" s="24">
        <v>0</v>
      </c>
      <c r="EJ7" s="24">
        <v>0.16</v>
      </c>
      <c r="EK7" s="24">
        <v>0.1</v>
      </c>
      <c r="EL7" s="24">
        <v>0.09</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a3603t</cp:lastModifiedBy>
  <cp:lastPrinted>2024-01-30T03:15:43Z</cp:lastPrinted>
  <dcterms:created xsi:type="dcterms:W3CDTF">2023-12-12T02:47:11Z</dcterms:created>
  <dcterms:modified xsi:type="dcterms:W3CDTF">2024-01-30T03:15:45Z</dcterms:modified>
  <cp:category/>
</cp:coreProperties>
</file>