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00229_市町村課\02\決算統計（公営企業）\R5\13★経営比較分析表★\01作成\03市町村等→山梨県\03髙野\03法非適簡水\21西桂町　修正依頼済\"/>
    </mc:Choice>
  </mc:AlternateContent>
  <xr:revisionPtr revIDLastSave="0" documentId="13_ncr:1_{E2B897DF-AF60-4ECB-B8E1-BD9E55E4F5BE}" xr6:coauthVersionLast="47" xr6:coauthVersionMax="47" xr10:uidLastSave="{00000000-0000-0000-0000-000000000000}"/>
  <workbookProtection workbookAlgorithmName="SHA-512" workbookHashValue="rb+flYgp2Y49pFwbkuKssgg1P1q7Cx/2R2/t/a0oqnaz9H8jnFdcenSmBNFPk1vgcYVeaHFJdSt71OHwes20bg==" workbookSaltValue="IDjGKYojMANMLLbQR9KQOw==" workbookSpinCount="100000" lockStructure="1"/>
  <bookViews>
    <workbookView xWindow="-108" yWindow="-108" windowWidth="30936" windowHeight="167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W10" i="4" s="1"/>
  <c r="P6" i="5"/>
  <c r="P10" i="4" s="1"/>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10" i="4"/>
  <c r="AD8" i="4"/>
  <c r="W8" i="4"/>
  <c r="P8" i="4"/>
  <c r="I8"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<sst xmlns="http://schemas.openxmlformats.org/spreadsheetml/2006/main" count="233" uniqueCount="117">
  <si>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</si>
  <si>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</si>
  <si>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</si>
  <si>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</si>
  <si>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</si>
  <si>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</si>
  <si>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</si>
  <si>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</si>
  <si>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</si>
  <si>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</si>
  <si>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</si>
  <si>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</si>
  <si>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</si>
  <si>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</si>
  <si>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</si>
  <si>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</si>
  <si>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</si>
  <si>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</si>
  <si>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</si>
  <si>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</si>
  <si>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</si>
  <si>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</si>
  <si>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</si>
  <si>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</si>
  <si>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</si>
  <si>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</si>
  <si>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</si>
  <si>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</si>
  <si>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</si>
  <si>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</si>
  <si>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</si>
  <si>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</si>
  <si>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</si>
  <si>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</si>
  <si>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</si>
  <si>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</si>
  <si>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</si>
  <si>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</si>
  <si>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</si>
  <si>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</si>
  <si>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</si>
  <si>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</si>
  <si>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</si>
  <si>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</si>
  <si>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</si>
  <si>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</si>
  <si>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</si>
  <si>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</si>
  <si>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</si>
  <si>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</si>
  <si>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</si>
  <si>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</si>
  <si>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</si>
  <si>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</si>
  <si>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</si>
  <si>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</si>
  <si>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</si>
  <si>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</si>
  <si>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</si>
  <si>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</si>
  <si>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</si>
  <si>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</si>
  <si>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</si>
  <si>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</si>
  <si>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</si>
  <si>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</si>
  <si>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</si>
  <si>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</si>
  <si>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</si>
  <si>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</si>
  <si>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</si>
  <si>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</si>
  <si>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</si>
  <si>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</si>
  <si>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</si>
  <si>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</si>
  <si>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</si>
  <si>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</si>
  <si>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</si>
  <si>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</si>
  <si>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</si>
  <si>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</si>
  <si>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</si>
  <si>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</si>
  <si>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</si>
  <si>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</si>
  <si>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</si>
  <si>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</si>
  <si>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</si>
  <si>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</si>
  <si>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</si>
  <si>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</si>
  <si>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</si>
  <si>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</si>
  <si>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</si>
  <si>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</si>
  <si>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</si>
  <si>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</si>
  <si>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</si>
  <si>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</si>
  <si>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</si>
  <si>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</si>
  <si>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</si>
  <si>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</si>
  <si>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</si>
  <si>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</si>
  <si>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</si>
  <si>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</si>
  <si>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</si>
  <si>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</si>
  <si>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</si>
  <si>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</si>
  <si>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</si>
  <si>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</si>
  <si>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③管路更新率
　昨年度に引き続き平均値は上回っているものの、40年で更新する目安の2.5％には程遠い更新率である。
  多くの施設・管路は更新が進んでおらず老朽化が進んでいる。
　更新計画を作成し計画的に更新していく必要があるが、ここ数年公営企業会計の導入などに予算がかかるため建設改良に予算が回らないのが現実である。
　今後は起債等の財政措置を検討しながら老朽化対策を検討していく必要がある。</t>
    <phoneticPr fontId="4"/>
  </si>
  <si>
    <t>　水道普及率は99.45％とほぼ全域をカバーしているが、人口減少等による使用水量の減少が深刻な問題である。
　使用水量の減少はそのまま料金収入の減少であるため、今後出てくるであろう大規模な施設の更新や改修に大きな影響を及ぼすことが明確である。
　漏水調査等により有収水量をあげて無駄な支出を抑えてきてはいるものの、依然低い水準であり今後も継続していく必要がある。
　今後は料金の改定や近隣市町村との広域化など、支出を抑える方策と収入を増加する方策の両面から検討していく。
　しかし、ここ数年の公営企業会計の導入や、インボイス対応などのソフト面での費用負担が大きい。</t>
    <rPh sb="31" eb="32">
      <t>ショウ</t>
    </rPh>
    <phoneticPr fontId="4"/>
  </si>
  <si>
    <t>①収益的収支比率
　ここ数年は100％を割り込んでしまっている、公営企業会計移行にかかる経費がかさんでいるため、しばらくはこの状態が続くと思われる。
④企業債残高対給水収益比率
　施設建設時の企業債が償還間近のため、減少しているが、近年、水道事業債や公営企業適用債を毎年借入しているため、今後は増加していく。
⑤料金回収率
　H28を境に100％を下回るようになっている。
　老朽化した施設の取り壊しや、法適化に向けた作業などにより支出が大きくなっているため、指標が著しく下っている。
⑥給水原価
　井戸水のため、浄水施設が塩素滅菌のみであるため、原価は低く抑えられているが、更新費用はそのままに有収水量は下がっているため、原価は増加傾向にある。
　改修の費用を下げることは難しいため、有収率を向上させる取組が必要だと考える。
⑦施設利用率
　1系統のため統廃合などのダウンサイジングは難しいため、広域化について検討していく。
⑧有収率
　ここ数年大規模な漏水が定期的に発生しており、有収率は低下している。引き続き漏水調査を実施し、有収水量を増加させる。</t>
    <rPh sb="12" eb="14">
      <t>スウネン</t>
    </rPh>
    <rPh sb="90" eb="92">
      <t>シセツ</t>
    </rPh>
    <rPh sb="92" eb="94">
      <t>ケンセツ</t>
    </rPh>
    <rPh sb="94" eb="95">
      <t>ジ</t>
    </rPh>
    <rPh sb="96" eb="99">
      <t>キギョウサイ</t>
    </rPh>
    <rPh sb="100" eb="102">
      <t>ショウカン</t>
    </rPh>
    <rPh sb="102" eb="104">
      <t>マヂカ</t>
    </rPh>
    <rPh sb="108" eb="109">
      <t>ヘ</t>
    </rPh>
    <rPh sb="109" eb="110">
      <t>ショウ</t>
    </rPh>
    <rPh sb="116" eb="118">
      <t>キンネン</t>
    </rPh>
    <rPh sb="119" eb="121">
      <t>スイドウ</t>
    </rPh>
    <rPh sb="121" eb="123">
      <t>ジギョウ</t>
    </rPh>
    <rPh sb="123" eb="124">
      <t>サイ</t>
    </rPh>
    <rPh sb="125" eb="127">
      <t>コウエイ</t>
    </rPh>
    <rPh sb="127" eb="129">
      <t>キギョウ</t>
    </rPh>
    <rPh sb="129" eb="131">
      <t>テキヨウ</t>
    </rPh>
    <rPh sb="352" eb="354">
      <t>トリクミ</t>
    </rPh>
    <rPh sb="355" eb="357">
      <t>ヒツヨウ</t>
    </rPh>
    <rPh sb="359" eb="36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</si>
</sst>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0.23</c:v>
                </c:pt>
                <c:pt idx="1">
                  <c:v>1.1399999999999999</c:v>
                </c:pt>
                <c:pt idx="2">
                  <c:v>1.01</c:v>
                </c:pt>
                <c:pt idx="3">
                  <c:v>0.88</c:v>
                </c:pt>
                <c:pt idx="4">
                  <c:v>0.56999999999999995</c:v>
                </c:pt>
              </c:numCache>
            </c:numRef>
          </c:val>
          <c:extLst>
            <c:ext xmlns:c16="http://schemas.microsoft.com/office/drawing/2014/chart" uri="{C3380CC4-5D6E-409C-BE32-E72D297353CC}">
              <c16:uniqueId val="{00000000-37CB-4065-B92B-0E6D9A45CD5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37CB-4065-B92B-0E6D9A45CD5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35.54</c:v>
                </c:pt>
                <c:pt idx="1">
                  <c:v>34.200000000000003</c:v>
                </c:pt>
                <c:pt idx="2">
                  <c:v>38.67</c:v>
                </c:pt>
                <c:pt idx="3">
                  <c:v>40.369999999999997</c:v>
                </c:pt>
                <c:pt idx="4">
                  <c:v>40.229999999999997</c:v>
                </c:pt>
              </c:numCache>
            </c:numRef>
          </c:val>
          <c:extLst>
            <c:ext xmlns:c16="http://schemas.microsoft.com/office/drawing/2014/chart" uri="{C3380CC4-5D6E-409C-BE32-E72D297353CC}">
              <c16:uniqueId val="{00000000-147D-455A-A94C-E4B2132096D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147D-455A-A94C-E4B2132096D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68.239999999999995</c:v>
                </c:pt>
                <c:pt idx="1">
                  <c:v>66.3</c:v>
                </c:pt>
                <c:pt idx="2">
                  <c:v>63.13</c:v>
                </c:pt>
                <c:pt idx="3">
                  <c:v>57.51</c:v>
                </c:pt>
                <c:pt idx="4">
                  <c:v>57.85</c:v>
                </c:pt>
              </c:numCache>
            </c:numRef>
          </c:val>
          <c:extLst>
            <c:ext xmlns:c16="http://schemas.microsoft.com/office/drawing/2014/chart" uri="{C3380CC4-5D6E-409C-BE32-E72D297353CC}">
              <c16:uniqueId val="{00000000-CC42-40BE-8378-1185C230D99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CC42-40BE-8378-1185C230D99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88.99</c:v>
                </c:pt>
                <c:pt idx="1">
                  <c:v>102.16</c:v>
                </c:pt>
                <c:pt idx="2">
                  <c:v>94.19</c:v>
                </c:pt>
                <c:pt idx="3">
                  <c:v>93.39</c:v>
                </c:pt>
                <c:pt idx="4">
                  <c:v>82.88</c:v>
                </c:pt>
              </c:numCache>
            </c:numRef>
          </c:val>
          <c:extLst>
            <c:ext xmlns:c16="http://schemas.microsoft.com/office/drawing/2014/chart" uri="{C3380CC4-5D6E-409C-BE32-E72D297353CC}">
              <c16:uniqueId val="{00000000-764D-47A1-9C2E-5DBDD07D0EA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764D-47A1-9C2E-5DBDD07D0EA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F2-44E4-8ABC-ECD9F54D4E2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F2-44E4-8ABC-ECD9F54D4E2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BF-4884-B736-1C2111C958D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BF-4884-B736-1C2111C958D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74-49EC-BBA3-9C7F80A94C1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74-49EC-BBA3-9C7F80A94C1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75-4483-B3B9-94175349BBF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75-4483-B3B9-94175349BBF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454.62</c:v>
                </c:pt>
                <c:pt idx="1">
                  <c:v>448.8</c:v>
                </c:pt>
                <c:pt idx="2">
                  <c:v>400.48</c:v>
                </c:pt>
                <c:pt idx="3">
                  <c:v>419.94</c:v>
                </c:pt>
                <c:pt idx="4">
                  <c:v>399.6</c:v>
                </c:pt>
              </c:numCache>
            </c:numRef>
          </c:val>
          <c:extLst>
            <c:ext xmlns:c16="http://schemas.microsoft.com/office/drawing/2014/chart" uri="{C3380CC4-5D6E-409C-BE32-E72D297353CC}">
              <c16:uniqueId val="{00000000-D6C8-43C9-A6D9-CBE8C311A1E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D6C8-43C9-A6D9-CBE8C311A1E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84.96</c:v>
                </c:pt>
                <c:pt idx="1">
                  <c:v>96.63</c:v>
                </c:pt>
                <c:pt idx="2">
                  <c:v>62.5</c:v>
                </c:pt>
                <c:pt idx="3">
                  <c:v>81.040000000000006</c:v>
                </c:pt>
                <c:pt idx="4">
                  <c:v>76.760000000000005</c:v>
                </c:pt>
              </c:numCache>
            </c:numRef>
          </c:val>
          <c:extLst>
            <c:ext xmlns:c16="http://schemas.microsoft.com/office/drawing/2014/chart" uri="{C3380CC4-5D6E-409C-BE32-E72D297353CC}">
              <c16:uniqueId val="{00000000-C1A9-4571-9E9F-86B9B6901D2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C1A9-4571-9E9F-86B9B6901D2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84.36</c:v>
                </c:pt>
                <c:pt idx="1">
                  <c:v>74.510000000000005</c:v>
                </c:pt>
                <c:pt idx="2">
                  <c:v>116.17</c:v>
                </c:pt>
                <c:pt idx="3">
                  <c:v>88.72</c:v>
                </c:pt>
                <c:pt idx="4">
                  <c:v>93.38</c:v>
                </c:pt>
              </c:numCache>
            </c:numRef>
          </c:val>
          <c:extLst>
            <c:ext xmlns:c16="http://schemas.microsoft.com/office/drawing/2014/chart" uri="{C3380CC4-5D6E-409C-BE32-E72D297353CC}">
              <c16:uniqueId val="{00000000-1127-4A83-AB6B-47CC00D832C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1127-4A83-AB6B-47CC00D832C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12" zoomScale="90" zoomScaleNormal="9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山梨県　西桂町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4084</v>
      </c>
      <c r="AM8" s="37"/>
      <c r="AN8" s="37"/>
      <c r="AO8" s="37"/>
      <c r="AP8" s="37"/>
      <c r="AQ8" s="37"/>
      <c r="AR8" s="37"/>
      <c r="AS8" s="37"/>
      <c r="AT8" s="38">
        <f>データ!$S$6</f>
        <v>15.22</v>
      </c>
      <c r="AU8" s="38"/>
      <c r="AV8" s="38"/>
      <c r="AW8" s="38"/>
      <c r="AX8" s="38"/>
      <c r="AY8" s="38"/>
      <c r="AZ8" s="38"/>
      <c r="BA8" s="38"/>
      <c r="BB8" s="38">
        <f>データ!$T$6</f>
        <v>268.33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99.45</v>
      </c>
      <c r="Q10" s="38"/>
      <c r="R10" s="38"/>
      <c r="S10" s="38"/>
      <c r="T10" s="38"/>
      <c r="U10" s="38"/>
      <c r="V10" s="38"/>
      <c r="W10" s="37">
        <f>データ!$Q$6</f>
        <v>1320</v>
      </c>
      <c r="X10" s="37"/>
      <c r="Y10" s="37"/>
      <c r="Z10" s="37"/>
      <c r="AA10" s="37"/>
      <c r="AB10" s="37"/>
      <c r="AC10" s="37"/>
      <c r="AD10" s="2"/>
      <c r="AE10" s="2"/>
      <c r="AF10" s="2"/>
      <c r="AG10" s="2"/>
      <c r="AH10" s="2"/>
      <c r="AI10" s="2"/>
      <c r="AJ10" s="2"/>
      <c r="AK10" s="2"/>
      <c r="AL10" s="37">
        <f>データ!$U$6</f>
        <v>4007</v>
      </c>
      <c r="AM10" s="37"/>
      <c r="AN10" s="37"/>
      <c r="AO10" s="37"/>
      <c r="AP10" s="37"/>
      <c r="AQ10" s="37"/>
      <c r="AR10" s="37"/>
      <c r="AS10" s="37"/>
      <c r="AT10" s="38">
        <f>データ!$V$6</f>
        <v>2.5499999999999998</v>
      </c>
      <c r="AU10" s="38"/>
      <c r="AV10" s="38"/>
      <c r="AW10" s="38"/>
      <c r="AX10" s="38"/>
      <c r="AY10" s="38"/>
      <c r="AZ10" s="38"/>
      <c r="BA10" s="38"/>
      <c r="BB10" s="38">
        <f>データ!$W$6</f>
        <v>1571.37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QA8qG61TjYLCNLU5EAEj28Yb4v7qqImJNdptpvLQgSjnCwJjsvF+PHmMoR864dIAh0FQI4qyImgBBG07s/Lliw==" saltValue="DlnS0I7Hr6IS3D51Ax/xp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2022</v>
      </c>
      <c r="C6" s="20">
        <f t="shared" ref="C6:W6" si="3">C7</f>
        <v>194239</v>
      </c>
      <c r="D6" s="20">
        <f t="shared" si="3"/>
        <v>47</v>
      </c>
      <c r="E6" s="20">
        <f t="shared" si="3"/>
        <v>1</v>
      </c>
      <c r="F6" s="20">
        <f t="shared" si="3"/>
        <v>0</v>
      </c>
      <c r="G6" s="20">
        <f t="shared" si="3"/>
        <v>0</v>
      </c>
      <c r="H6" s="20" t="str">
        <f t="shared" si="3"/>
        <v>山梨県　西桂町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99.45</v>
      </c>
      <c r="Q6" s="21">
        <f t="shared" si="3"/>
        <v>1320</v>
      </c>
      <c r="R6" s="21">
        <f t="shared" si="3"/>
        <v>4084</v>
      </c>
      <c r="S6" s="21">
        <f t="shared" si="3"/>
        <v>15.22</v>
      </c>
      <c r="T6" s="21">
        <f t="shared" si="3"/>
        <v>268.33</v>
      </c>
      <c r="U6" s="21">
        <f t="shared" si="3"/>
        <v>4007</v>
      </c>
      <c r="V6" s="21">
        <f t="shared" si="3"/>
        <v>2.5499999999999998</v>
      </c>
      <c r="W6" s="21">
        <f t="shared" si="3"/>
        <v>1571.37</v>
      </c>
      <c r="X6" s="22">
        <f>IF(X7="",NA(),X7)</f>
        <v>88.99</v>
      </c>
      <c r="Y6" s="22">
        <f t="shared" ref="Y6:AG6" si="4">IF(Y7="",NA(),Y7)</f>
        <v>102.16</v>
      </c>
      <c r="Z6" s="22">
        <f t="shared" si="4"/>
        <v>94.19</v>
      </c>
      <c r="AA6" s="22">
        <f t="shared" si="4"/>
        <v>93.39</v>
      </c>
      <c r="AB6" s="22">
        <f t="shared" si="4"/>
        <v>82.88</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454.62</v>
      </c>
      <c r="BF6" s="22">
        <f t="shared" ref="BF6:BN6" si="7">IF(BF7="",NA(),BF7)</f>
        <v>448.8</v>
      </c>
      <c r="BG6" s="22">
        <f t="shared" si="7"/>
        <v>400.48</v>
      </c>
      <c r="BH6" s="22">
        <f t="shared" si="7"/>
        <v>419.94</v>
      </c>
      <c r="BI6" s="22">
        <f t="shared" si="7"/>
        <v>399.6</v>
      </c>
      <c r="BJ6" s="22">
        <f t="shared" si="7"/>
        <v>1007.7</v>
      </c>
      <c r="BK6" s="22">
        <f t="shared" si="7"/>
        <v>1018.52</v>
      </c>
      <c r="BL6" s="22">
        <f t="shared" si="7"/>
        <v>949.61</v>
      </c>
      <c r="BM6" s="22">
        <f t="shared" si="7"/>
        <v>918.84</v>
      </c>
      <c r="BN6" s="22">
        <f t="shared" si="7"/>
        <v>955.49</v>
      </c>
      <c r="BO6" s="21" t="str">
        <f>IF(BO7="","",IF(BO7="-","【-】","【"&amp;SUBSTITUTE(TEXT(BO7,"#,##0.00"),"-","△")&amp;"】"))</f>
        <v>【982.48】</v>
      </c>
      <c r="BP6" s="22">
        <f>IF(BP7="",NA(),BP7)</f>
        <v>84.96</v>
      </c>
      <c r="BQ6" s="22">
        <f t="shared" ref="BQ6:BY6" si="8">IF(BQ7="",NA(),BQ7)</f>
        <v>96.63</v>
      </c>
      <c r="BR6" s="22">
        <f t="shared" si="8"/>
        <v>62.5</v>
      </c>
      <c r="BS6" s="22">
        <f t="shared" si="8"/>
        <v>81.040000000000006</v>
      </c>
      <c r="BT6" s="22">
        <f t="shared" si="8"/>
        <v>76.760000000000005</v>
      </c>
      <c r="BU6" s="22">
        <f t="shared" si="8"/>
        <v>59.22</v>
      </c>
      <c r="BV6" s="22">
        <f t="shared" si="8"/>
        <v>58.79</v>
      </c>
      <c r="BW6" s="22">
        <f t="shared" si="8"/>
        <v>58.41</v>
      </c>
      <c r="BX6" s="22">
        <f t="shared" si="8"/>
        <v>58.27</v>
      </c>
      <c r="BY6" s="22">
        <f t="shared" si="8"/>
        <v>55.15</v>
      </c>
      <c r="BZ6" s="21" t="str">
        <f>IF(BZ7="","",IF(BZ7="-","【-】","【"&amp;SUBSTITUTE(TEXT(BZ7,"#,##0.00"),"-","△")&amp;"】"))</f>
        <v>【50.61】</v>
      </c>
      <c r="CA6" s="22">
        <f>IF(CA7="",NA(),CA7)</f>
        <v>84.36</v>
      </c>
      <c r="CB6" s="22">
        <f t="shared" ref="CB6:CJ6" si="9">IF(CB7="",NA(),CB7)</f>
        <v>74.510000000000005</v>
      </c>
      <c r="CC6" s="22">
        <f t="shared" si="9"/>
        <v>116.17</v>
      </c>
      <c r="CD6" s="22">
        <f t="shared" si="9"/>
        <v>88.72</v>
      </c>
      <c r="CE6" s="22">
        <f t="shared" si="9"/>
        <v>93.38</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35.54</v>
      </c>
      <c r="CM6" s="22">
        <f t="shared" ref="CM6:CU6" si="10">IF(CM7="",NA(),CM7)</f>
        <v>34.200000000000003</v>
      </c>
      <c r="CN6" s="22">
        <f t="shared" si="10"/>
        <v>38.67</v>
      </c>
      <c r="CO6" s="22">
        <f t="shared" si="10"/>
        <v>40.369999999999997</v>
      </c>
      <c r="CP6" s="22">
        <f t="shared" si="10"/>
        <v>40.229999999999997</v>
      </c>
      <c r="CQ6" s="22">
        <f t="shared" si="10"/>
        <v>56.76</v>
      </c>
      <c r="CR6" s="22">
        <f t="shared" si="10"/>
        <v>56.04</v>
      </c>
      <c r="CS6" s="22">
        <f t="shared" si="10"/>
        <v>58.52</v>
      </c>
      <c r="CT6" s="22">
        <f t="shared" si="10"/>
        <v>58.88</v>
      </c>
      <c r="CU6" s="22">
        <f t="shared" si="10"/>
        <v>58.16</v>
      </c>
      <c r="CV6" s="21" t="str">
        <f>IF(CV7="","",IF(CV7="-","【-】","【"&amp;SUBSTITUTE(TEXT(CV7,"#,##0.00"),"-","△")&amp;"】"))</f>
        <v>【56.15】</v>
      </c>
      <c r="CW6" s="22">
        <f>IF(CW7="",NA(),CW7)</f>
        <v>68.239999999999995</v>
      </c>
      <c r="CX6" s="22">
        <f t="shared" ref="CX6:DF6" si="11">IF(CX7="",NA(),CX7)</f>
        <v>66.3</v>
      </c>
      <c r="CY6" s="22">
        <f t="shared" si="11"/>
        <v>63.13</v>
      </c>
      <c r="CZ6" s="22">
        <f t="shared" si="11"/>
        <v>57.51</v>
      </c>
      <c r="DA6" s="22">
        <f t="shared" si="11"/>
        <v>57.85</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0.23</v>
      </c>
      <c r="EE6" s="22">
        <f t="shared" ref="EE6:EM6" si="14">IF(EE7="",NA(),EE7)</f>
        <v>1.1399999999999999</v>
      </c>
      <c r="EF6" s="22">
        <f t="shared" si="14"/>
        <v>1.01</v>
      </c>
      <c r="EG6" s="22">
        <f t="shared" si="14"/>
        <v>0.88</v>
      </c>
      <c r="EH6" s="22">
        <f t="shared" si="14"/>
        <v>0.56999999999999995</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2">
      <c r="A7" s="15"/>
      <c r="B7" s="24">
        <v>2022</v>
      </c>
      <c r="C7" s="24">
        <v>194239</v>
      </c>
      <c r="D7" s="24">
        <v>47</v>
      </c>
      <c r="E7" s="24">
        <v>1</v>
      </c>
      <c r="F7" s="24">
        <v>0</v>
      </c>
      <c r="G7" s="24">
        <v>0</v>
      </c>
      <c r="H7" s="24" t="s">
        <v>95</v>
      </c>
      <c r="I7" s="24" t="s">
        <v>96</v>
      </c>
      <c r="J7" s="24" t="s">
        <v>97</v>
      </c>
      <c r="K7" s="24" t="s">
        <v>98</v>
      </c>
      <c r="L7" s="24" t="s">
        <v>99</v>
      </c>
      <c r="M7" s="24" t="s">
        <v>100</v>
      </c>
      <c r="N7" s="25" t="s">
        <v>101</v>
      </c>
      <c r="O7" s="25" t="s">
        <v>102</v>
      </c>
      <c r="P7" s="25">
        <v>99.45</v>
      </c>
      <c r="Q7" s="25">
        <v>1320</v>
      </c>
      <c r="R7" s="25">
        <v>4084</v>
      </c>
      <c r="S7" s="25">
        <v>15.22</v>
      </c>
      <c r="T7" s="25">
        <v>268.33</v>
      </c>
      <c r="U7" s="25">
        <v>4007</v>
      </c>
      <c r="V7" s="25">
        <v>2.5499999999999998</v>
      </c>
      <c r="W7" s="25">
        <v>1571.37</v>
      </c>
      <c r="X7" s="25">
        <v>88.99</v>
      </c>
      <c r="Y7" s="25">
        <v>102.16</v>
      </c>
      <c r="Z7" s="25">
        <v>94.19</v>
      </c>
      <c r="AA7" s="25">
        <v>93.39</v>
      </c>
      <c r="AB7" s="25">
        <v>82.88</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454.62</v>
      </c>
      <c r="BF7" s="25">
        <v>448.8</v>
      </c>
      <c r="BG7" s="25">
        <v>400.48</v>
      </c>
      <c r="BH7" s="25">
        <v>419.94</v>
      </c>
      <c r="BI7" s="25">
        <v>399.6</v>
      </c>
      <c r="BJ7" s="25">
        <v>1007.7</v>
      </c>
      <c r="BK7" s="25">
        <v>1018.52</v>
      </c>
      <c r="BL7" s="25">
        <v>949.61</v>
      </c>
      <c r="BM7" s="25">
        <v>918.84</v>
      </c>
      <c r="BN7" s="25">
        <v>955.49</v>
      </c>
      <c r="BO7" s="25">
        <v>982.48</v>
      </c>
      <c r="BP7" s="25">
        <v>84.96</v>
      </c>
      <c r="BQ7" s="25">
        <v>96.63</v>
      </c>
      <c r="BR7" s="25">
        <v>62.5</v>
      </c>
      <c r="BS7" s="25">
        <v>81.040000000000006</v>
      </c>
      <c r="BT7" s="25">
        <v>76.760000000000005</v>
      </c>
      <c r="BU7" s="25">
        <v>59.22</v>
      </c>
      <c r="BV7" s="25">
        <v>58.79</v>
      </c>
      <c r="BW7" s="25">
        <v>58.41</v>
      </c>
      <c r="BX7" s="25">
        <v>58.27</v>
      </c>
      <c r="BY7" s="25">
        <v>55.15</v>
      </c>
      <c r="BZ7" s="25">
        <v>50.61</v>
      </c>
      <c r="CA7" s="25">
        <v>84.36</v>
      </c>
      <c r="CB7" s="25">
        <v>74.510000000000005</v>
      </c>
      <c r="CC7" s="25">
        <v>116.17</v>
      </c>
      <c r="CD7" s="25">
        <v>88.72</v>
      </c>
      <c r="CE7" s="25">
        <v>93.38</v>
      </c>
      <c r="CF7" s="25">
        <v>292.89999999999998</v>
      </c>
      <c r="CG7" s="25">
        <v>298.25</v>
      </c>
      <c r="CH7" s="25">
        <v>303.27999999999997</v>
      </c>
      <c r="CI7" s="25">
        <v>303.81</v>
      </c>
      <c r="CJ7" s="25">
        <v>310.26</v>
      </c>
      <c r="CK7" s="25">
        <v>320.83</v>
      </c>
      <c r="CL7" s="25">
        <v>35.54</v>
      </c>
      <c r="CM7" s="25">
        <v>34.200000000000003</v>
      </c>
      <c r="CN7" s="25">
        <v>38.67</v>
      </c>
      <c r="CO7" s="25">
        <v>40.369999999999997</v>
      </c>
      <c r="CP7" s="25">
        <v>40.229999999999997</v>
      </c>
      <c r="CQ7" s="25">
        <v>56.76</v>
      </c>
      <c r="CR7" s="25">
        <v>56.04</v>
      </c>
      <c r="CS7" s="25">
        <v>58.52</v>
      </c>
      <c r="CT7" s="25">
        <v>58.88</v>
      </c>
      <c r="CU7" s="25">
        <v>58.16</v>
      </c>
      <c r="CV7" s="25">
        <v>56.15</v>
      </c>
      <c r="CW7" s="25">
        <v>68.239999999999995</v>
      </c>
      <c r="CX7" s="25">
        <v>66.3</v>
      </c>
      <c r="CY7" s="25">
        <v>63.13</v>
      </c>
      <c r="CZ7" s="25">
        <v>57.51</v>
      </c>
      <c r="DA7" s="25">
        <v>57.85</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0.23</v>
      </c>
      <c r="EE7" s="25">
        <v>1.1399999999999999</v>
      </c>
      <c r="EF7" s="25">
        <v>1.01</v>
      </c>
      <c r="EG7" s="25">
        <v>0.88</v>
      </c>
      <c r="EH7" s="25">
        <v>0.56999999999999995</v>
      </c>
      <c r="EI7" s="25">
        <v>0.53</v>
      </c>
      <c r="EJ7" s="25">
        <v>0.71</v>
      </c>
      <c r="EK7" s="25">
        <v>0.72</v>
      </c>
      <c r="EL7" s="25">
        <v>0.71</v>
      </c>
      <c r="EM7" s="25">
        <v>0.55000000000000004</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108</v>
      </c>
    </row>
    <row r="12" spans="1:144" x14ac:dyDescent="0.2">
      <c r="B12">
        <v>1</v>
      </c>
      <c r="C12">
        <v>1</v>
      </c>
      <c r="D12">
        <v>2</v>
      </c>
      <c r="E12">
        <v>3</v>
      </c>
      <c r="F12">
        <v>4</v>
      </c>
      <c r="G12" t="s">
        <v>109</v>
      </c>
    </row>
    <row r="13" spans="1:144" x14ac:dyDescent="0.2">
      <c r="B13" t="s">
        <v>110</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2024-02-20T07:29:27Z</cp:lastPrinted>
  <dcterms:created xsi:type="dcterms:W3CDTF">2023-12-05T01:05:47Z</dcterms:created>
  <dcterms:modified xsi:type="dcterms:W3CDTF">2024-02-21T07:53:32Z</dcterms:modified>
  <cp:category/>
</cp:coreProperties>
</file>