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amamoto-shin\Desktop\"/>
    </mc:Choice>
  </mc:AlternateContent>
  <workbookProtection workbookAlgorithmName="SHA-512" workbookHashValue="7PNbg/zROcpH28WdRZZyUsGf/VCtGkomzK8jVvJ14d9QHtLApGqPFxyHOd3wdmqcgnuah9hlDJwEe+QOq37xcg==" workbookSaltValue="aN3Cz/buGPDX8bx+G5Bqjg==" workbookSpinCount="100000" lockStructure="1"/>
  <bookViews>
    <workbookView xWindow="-105" yWindow="-105" windowWidth="30930" windowHeight="1677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AL8" i="4" s="1"/>
  <c r="Q6" i="5"/>
  <c r="W10" i="4" s="1"/>
  <c r="P6" i="5"/>
  <c r="P10" i="4" s="1"/>
  <c r="O6" i="5"/>
  <c r="I10" i="4" s="1"/>
  <c r="N6" i="5"/>
  <c r="M6" i="5"/>
  <c r="L6" i="5"/>
  <c r="W8" i="4" s="1"/>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B10" i="4"/>
  <c r="BB8" i="4"/>
  <c r="AT8" i="4"/>
  <c r="AD8" i="4"/>
  <c r="P8" i="4"/>
  <c r="I8" i="4"/>
  <c r="B6"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<sst xmlns="http://schemas.openxmlformats.org/spreadsheetml/2006/main" count="233" uniqueCount="117">
  <si>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</si>
  <si>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</si>
  <si>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</si>
  <si>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</si>
  <si>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</si>
  <si>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</si>
  <si>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</si>
  <si>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</si>
  <si>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</si>
  <si>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</si>
  <si>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</si>
  <si>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</si>
  <si>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</si>
  <si>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</si>
  <si>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</si>
  <si>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</si>
  <si>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</si>
  <si>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</si>
  <si>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</si>
  <si>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</si>
  <si>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</si>
  <si>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</si>
  <si>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</si>
  <si>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</si>
  <si>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</si>
  <si>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</si>
  <si>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</si>
  <si>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</si>
  <si>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</si>
  <si>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</si>
  <si>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</si>
  <si>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</si>
  <si>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</si>
  <si>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</si>
  <si>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</si>
  <si>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</si>
  <si>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</si>
  <si>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</si>
  <si>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</si>
  <si>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</si>
  <si>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</si>
  <si>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</si>
  <si>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</si>
  <si>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</si>
  <si>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</si>
  <si>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</si>
  <si>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</si>
  <si>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</si>
  <si>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</si>
  <si>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</si>
  <si>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</si>
  <si>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</si>
  <si>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</si>
  <si>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</si>
  <si>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</si>
  <si>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</si>
  <si>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</si>
  <si>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</si>
  <si>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</si>
  <si>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</si>
  <si>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</si>
  <si>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</si>
  <si>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</si>
  <si>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</si>
  <si>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</si>
  <si>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</si>
  <si>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</si>
  <si>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</si>
  <si>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</si>
  <si>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</si>
  <si>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</si>
  <si>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</si>
  <si>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</si>
  <si>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</si>
  <si>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</si>
  <si>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</si>
  <si>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</si>
  <si>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</si>
  <si>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</si>
  <si>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</si>
  <si>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</si>
  <si>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</si>
  <si>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</si>
  <si>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</si>
  <si>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</si>
  <si>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</si>
  <si>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</si>
  <si>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</si>
  <si>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</si>
  <si>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</si>
  <si>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</si>
  <si>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</si>
  <si>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</si>
  <si>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</si>
  <si>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</si>
  <si>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道志村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</si>
  <si>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</si>
  <si>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</si>
  <si>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</si>
  <si>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</si>
  <si>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</si>
  <si>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</si>
  <si>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</si>
  <si>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</si>
  <si>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</si>
  <si>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</si>
  <si>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</si>
  <si>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</si>
  <si>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</si>
  <si>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</si>
  <si>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</si>
  <si>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</si>
  <si>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</si>
  <si>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</si>
  <si>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老朽管路、老朽施設の更新費用に対し、料金収入が適正な状態ではないことが浮き彫りになっている。
今後について、具体的には使用料金を増やすためにも料金改定が必要である。</t>
    <phoneticPr fontId="4"/>
  </si>
  <si>
    <t>①大幅な赤字を示しているため、給水収益を増やすため料金改定を検討する必要がある。
④水道施設が整備され40年以上が経過し、施設の更新が必要なため、地方債の借入に対して料金収入が増えていない。
⑤給水に係る費用が給水収益で賄えていない状況であり、料金収入を増やすため料金改定に向けた対策が必要である。
⑥有収水量1㎥にかかる費用は老朽管路、施設の更新のため年々増加傾向にある。
⑦施設利用率については、配水能力の35％程度の配水量となっており、類似団体より低い数値である。
⑧有収率については、年々ロスが少なくなってきているため老朽管路の更新を継続する必要がある。</t>
    <phoneticPr fontId="4"/>
  </si>
  <si>
    <t xml:space="preserve"> 道志村簡易水道事業は、6つの給水区から成り立っており、5給水区の管路更新は平成に入って完了している。残った1給水区についても毎年管路更新を行っており、令和元年度からは5ヶ年計画で管路の更新を行っている。
 また、老朽化施設についても令和5年度から2ヶ年計画で更新を予定している。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</si>
</sst>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formatCode="#,##0.00;&quot;△&quot;#,##0.00;&quot;-&quot;">
                  <c:v>2.58</c:v>
                </c:pt>
                <c:pt idx="3">
                  <c:v>0</c:v>
                </c:pt>
                <c:pt idx="4" formatCode="#,##0.00;&quot;△&quot;#,##0.00;&quot;-&quot;">
                  <c:v>0.77</c:v>
                </c:pt>
              </c:numCache>
            </c:numRef>
          </c:val>
          <c:extLst>
            <c:ext xmlns:c16="http://schemas.microsoft.com/office/drawing/2014/chart" uri="{C3380CC4-5D6E-409C-BE32-E72D297353CC}">
              <c16:uniqueId val="{00000000-40D7-41F8-B58C-9E6389F3A8E8}"/>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40D7-41F8-B58C-9E6389F3A8E8}"/>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36.619999999999997</c:v>
                </c:pt>
                <c:pt idx="1">
                  <c:v>33.909999999999997</c:v>
                </c:pt>
                <c:pt idx="2">
                  <c:v>36.75</c:v>
                </c:pt>
                <c:pt idx="3">
                  <c:v>37.049999999999997</c:v>
                </c:pt>
                <c:pt idx="4">
                  <c:v>38.229999999999997</c:v>
                </c:pt>
              </c:numCache>
            </c:numRef>
          </c:val>
          <c:extLst>
            <c:ext xmlns:c16="http://schemas.microsoft.com/office/drawing/2014/chart" uri="{C3380CC4-5D6E-409C-BE32-E72D297353CC}">
              <c16:uniqueId val="{00000000-8BE0-4A41-9C8D-05BF30B13EB5}"/>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8BE0-4A41-9C8D-05BF30B13EB5}"/>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87</c:v>
                </c:pt>
                <c:pt idx="1">
                  <c:v>87.34</c:v>
                </c:pt>
                <c:pt idx="2">
                  <c:v>87.07</c:v>
                </c:pt>
                <c:pt idx="3">
                  <c:v>87.19</c:v>
                </c:pt>
                <c:pt idx="4">
                  <c:v>87.23</c:v>
                </c:pt>
              </c:numCache>
            </c:numRef>
          </c:val>
          <c:extLst>
            <c:ext xmlns:c16="http://schemas.microsoft.com/office/drawing/2014/chart" uri="{C3380CC4-5D6E-409C-BE32-E72D297353CC}">
              <c16:uniqueId val="{00000000-74FD-415A-AF96-506FC37014B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74FD-415A-AF96-506FC37014B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21.39</c:v>
                </c:pt>
                <c:pt idx="1">
                  <c:v>19.59</c:v>
                </c:pt>
                <c:pt idx="2">
                  <c:v>19.899999999999999</c:v>
                </c:pt>
                <c:pt idx="3">
                  <c:v>17.87</c:v>
                </c:pt>
                <c:pt idx="4">
                  <c:v>18.16</c:v>
                </c:pt>
              </c:numCache>
            </c:numRef>
          </c:val>
          <c:extLst>
            <c:ext xmlns:c16="http://schemas.microsoft.com/office/drawing/2014/chart" uri="{C3380CC4-5D6E-409C-BE32-E72D297353CC}">
              <c16:uniqueId val="{00000000-4BEB-4045-9ECB-97C52AAD24A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4BEB-4045-9ECB-97C52AAD24A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A0-4F1F-B2F0-0A5D3410A8F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A0-4F1F-B2F0-0A5D3410A8F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A6-4247-8AE4-079230C46F82}"/>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A6-4247-8AE4-079230C46F82}"/>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80-4202-9D8C-CEDB436A503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80-4202-9D8C-CEDB436A503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FF-478C-9D88-6280C9CAF5F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FF-478C-9D88-6280C9CAF5F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4838.47</c:v>
                </c:pt>
                <c:pt idx="1">
                  <c:v>4822.4399999999996</c:v>
                </c:pt>
                <c:pt idx="2">
                  <c:v>4640.82</c:v>
                </c:pt>
                <c:pt idx="3">
                  <c:v>4210.92</c:v>
                </c:pt>
                <c:pt idx="4">
                  <c:v>4606.96</c:v>
                </c:pt>
              </c:numCache>
            </c:numRef>
          </c:val>
          <c:extLst>
            <c:ext xmlns:c16="http://schemas.microsoft.com/office/drawing/2014/chart" uri="{C3380CC4-5D6E-409C-BE32-E72D297353CC}">
              <c16:uniqueId val="{00000000-11F6-468B-A45C-6C6F61BCA0D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11F6-468B-A45C-6C6F61BCA0D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14.17</c:v>
                </c:pt>
                <c:pt idx="1">
                  <c:v>13.37</c:v>
                </c:pt>
                <c:pt idx="2">
                  <c:v>13.96</c:v>
                </c:pt>
                <c:pt idx="3">
                  <c:v>13.2</c:v>
                </c:pt>
                <c:pt idx="4">
                  <c:v>13.66</c:v>
                </c:pt>
              </c:numCache>
            </c:numRef>
          </c:val>
          <c:extLst>
            <c:ext xmlns:c16="http://schemas.microsoft.com/office/drawing/2014/chart" uri="{C3380CC4-5D6E-409C-BE32-E72D297353CC}">
              <c16:uniqueId val="{00000000-D582-460E-9D4F-D93D7FF6E9DE}"/>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D582-460E-9D4F-D93D7FF6E9DE}"/>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431.15</c:v>
                </c:pt>
                <c:pt idx="1">
                  <c:v>492.21</c:v>
                </c:pt>
                <c:pt idx="2">
                  <c:v>441.82</c:v>
                </c:pt>
                <c:pt idx="3">
                  <c:v>479.99</c:v>
                </c:pt>
                <c:pt idx="4">
                  <c:v>435.73</c:v>
                </c:pt>
              </c:numCache>
            </c:numRef>
          </c:val>
          <c:extLst>
            <c:ext xmlns:c16="http://schemas.microsoft.com/office/drawing/2014/chart" uri="{C3380CC4-5D6E-409C-BE32-E72D297353CC}">
              <c16:uniqueId val="{00000000-EEA1-4CFF-87A1-43C15FBA605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EEA1-4CFF-87A1-43C15FBA605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山梨県　道志村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60">
        <f>データ!$R$6</f>
        <v>1557</v>
      </c>
      <c r="AM8" s="60"/>
      <c r="AN8" s="60"/>
      <c r="AO8" s="60"/>
      <c r="AP8" s="60"/>
      <c r="AQ8" s="60"/>
      <c r="AR8" s="60"/>
      <c r="AS8" s="60"/>
      <c r="AT8" s="36">
        <f>データ!$S$6</f>
        <v>79.680000000000007</v>
      </c>
      <c r="AU8" s="36"/>
      <c r="AV8" s="36"/>
      <c r="AW8" s="36"/>
      <c r="AX8" s="36"/>
      <c r="AY8" s="36"/>
      <c r="AZ8" s="36"/>
      <c r="BA8" s="36"/>
      <c r="BB8" s="36">
        <f>データ!$T$6</f>
        <v>19.54</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89.77</v>
      </c>
      <c r="Q10" s="36"/>
      <c r="R10" s="36"/>
      <c r="S10" s="36"/>
      <c r="T10" s="36"/>
      <c r="U10" s="36"/>
      <c r="V10" s="36"/>
      <c r="W10" s="60">
        <f>データ!$Q$6</f>
        <v>880</v>
      </c>
      <c r="X10" s="60"/>
      <c r="Y10" s="60"/>
      <c r="Z10" s="60"/>
      <c r="AA10" s="60"/>
      <c r="AB10" s="60"/>
      <c r="AC10" s="60"/>
      <c r="AD10" s="2"/>
      <c r="AE10" s="2"/>
      <c r="AF10" s="2"/>
      <c r="AG10" s="2"/>
      <c r="AH10" s="2"/>
      <c r="AI10" s="2"/>
      <c r="AJ10" s="2"/>
      <c r="AK10" s="2"/>
      <c r="AL10" s="60">
        <f>データ!$U$6</f>
        <v>1387</v>
      </c>
      <c r="AM10" s="60"/>
      <c r="AN10" s="60"/>
      <c r="AO10" s="60"/>
      <c r="AP10" s="60"/>
      <c r="AQ10" s="60"/>
      <c r="AR10" s="60"/>
      <c r="AS10" s="60"/>
      <c r="AT10" s="36">
        <f>データ!$V$6</f>
        <v>7</v>
      </c>
      <c r="AU10" s="36"/>
      <c r="AV10" s="36"/>
      <c r="AW10" s="36"/>
      <c r="AX10" s="36"/>
      <c r="AY10" s="36"/>
      <c r="AZ10" s="36"/>
      <c r="BA10" s="36"/>
      <c r="BB10" s="36">
        <f>データ!$W$6</f>
        <v>198.14</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115</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9" t="s">
        <v>116</v>
      </c>
      <c r="BM47" s="80"/>
      <c r="BN47" s="80"/>
      <c r="BO47" s="80"/>
      <c r="BP47" s="80"/>
      <c r="BQ47" s="80"/>
      <c r="BR47" s="80"/>
      <c r="BS47" s="80"/>
      <c r="BT47" s="80"/>
      <c r="BU47" s="80"/>
      <c r="BV47" s="80"/>
      <c r="BW47" s="80"/>
      <c r="BX47" s="80"/>
      <c r="BY47" s="80"/>
      <c r="BZ47" s="8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9"/>
      <c r="BM48" s="80"/>
      <c r="BN48" s="80"/>
      <c r="BO48" s="80"/>
      <c r="BP48" s="80"/>
      <c r="BQ48" s="80"/>
      <c r="BR48" s="80"/>
      <c r="BS48" s="80"/>
      <c r="BT48" s="80"/>
      <c r="BU48" s="80"/>
      <c r="BV48" s="80"/>
      <c r="BW48" s="80"/>
      <c r="BX48" s="80"/>
      <c r="BY48" s="80"/>
      <c r="BZ48" s="8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9"/>
      <c r="BM49" s="80"/>
      <c r="BN49" s="80"/>
      <c r="BO49" s="80"/>
      <c r="BP49" s="80"/>
      <c r="BQ49" s="80"/>
      <c r="BR49" s="80"/>
      <c r="BS49" s="80"/>
      <c r="BT49" s="80"/>
      <c r="BU49" s="80"/>
      <c r="BV49" s="80"/>
      <c r="BW49" s="80"/>
      <c r="BX49" s="80"/>
      <c r="BY49" s="80"/>
      <c r="BZ49" s="8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9"/>
      <c r="BM50" s="80"/>
      <c r="BN50" s="80"/>
      <c r="BO50" s="80"/>
      <c r="BP50" s="80"/>
      <c r="BQ50" s="80"/>
      <c r="BR50" s="80"/>
      <c r="BS50" s="80"/>
      <c r="BT50" s="80"/>
      <c r="BU50" s="80"/>
      <c r="BV50" s="80"/>
      <c r="BW50" s="80"/>
      <c r="BX50" s="80"/>
      <c r="BY50" s="80"/>
      <c r="BZ50" s="8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9"/>
      <c r="BM51" s="80"/>
      <c r="BN51" s="80"/>
      <c r="BO51" s="80"/>
      <c r="BP51" s="80"/>
      <c r="BQ51" s="80"/>
      <c r="BR51" s="80"/>
      <c r="BS51" s="80"/>
      <c r="BT51" s="80"/>
      <c r="BU51" s="80"/>
      <c r="BV51" s="80"/>
      <c r="BW51" s="80"/>
      <c r="BX51" s="80"/>
      <c r="BY51" s="80"/>
      <c r="BZ51" s="8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9"/>
      <c r="BM52" s="80"/>
      <c r="BN52" s="80"/>
      <c r="BO52" s="80"/>
      <c r="BP52" s="80"/>
      <c r="BQ52" s="80"/>
      <c r="BR52" s="80"/>
      <c r="BS52" s="80"/>
      <c r="BT52" s="80"/>
      <c r="BU52" s="80"/>
      <c r="BV52" s="80"/>
      <c r="BW52" s="80"/>
      <c r="BX52" s="80"/>
      <c r="BY52" s="80"/>
      <c r="BZ52" s="8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9"/>
      <c r="BM53" s="80"/>
      <c r="BN53" s="80"/>
      <c r="BO53" s="80"/>
      <c r="BP53" s="80"/>
      <c r="BQ53" s="80"/>
      <c r="BR53" s="80"/>
      <c r="BS53" s="80"/>
      <c r="BT53" s="80"/>
      <c r="BU53" s="80"/>
      <c r="BV53" s="80"/>
      <c r="BW53" s="80"/>
      <c r="BX53" s="80"/>
      <c r="BY53" s="80"/>
      <c r="BZ53" s="8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9"/>
      <c r="BM54" s="80"/>
      <c r="BN54" s="80"/>
      <c r="BO54" s="80"/>
      <c r="BP54" s="80"/>
      <c r="BQ54" s="80"/>
      <c r="BR54" s="80"/>
      <c r="BS54" s="80"/>
      <c r="BT54" s="80"/>
      <c r="BU54" s="80"/>
      <c r="BV54" s="80"/>
      <c r="BW54" s="80"/>
      <c r="BX54" s="80"/>
      <c r="BY54" s="80"/>
      <c r="BZ54" s="8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9"/>
      <c r="BM55" s="80"/>
      <c r="BN55" s="80"/>
      <c r="BO55" s="80"/>
      <c r="BP55" s="80"/>
      <c r="BQ55" s="80"/>
      <c r="BR55" s="80"/>
      <c r="BS55" s="80"/>
      <c r="BT55" s="80"/>
      <c r="BU55" s="80"/>
      <c r="BV55" s="80"/>
      <c r="BW55" s="80"/>
      <c r="BX55" s="80"/>
      <c r="BY55" s="80"/>
      <c r="BZ55" s="8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9"/>
      <c r="BM56" s="80"/>
      <c r="BN56" s="80"/>
      <c r="BO56" s="80"/>
      <c r="BP56" s="80"/>
      <c r="BQ56" s="80"/>
      <c r="BR56" s="80"/>
      <c r="BS56" s="80"/>
      <c r="BT56" s="80"/>
      <c r="BU56" s="80"/>
      <c r="BV56" s="80"/>
      <c r="BW56" s="80"/>
      <c r="BX56" s="80"/>
      <c r="BY56" s="80"/>
      <c r="BZ56" s="8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9"/>
      <c r="BM57" s="80"/>
      <c r="BN57" s="80"/>
      <c r="BO57" s="80"/>
      <c r="BP57" s="80"/>
      <c r="BQ57" s="80"/>
      <c r="BR57" s="80"/>
      <c r="BS57" s="80"/>
      <c r="BT57" s="80"/>
      <c r="BU57" s="80"/>
      <c r="BV57" s="80"/>
      <c r="BW57" s="80"/>
      <c r="BX57" s="80"/>
      <c r="BY57" s="80"/>
      <c r="BZ57" s="8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9"/>
      <c r="BM58" s="80"/>
      <c r="BN58" s="80"/>
      <c r="BO58" s="80"/>
      <c r="BP58" s="80"/>
      <c r="BQ58" s="80"/>
      <c r="BR58" s="80"/>
      <c r="BS58" s="80"/>
      <c r="BT58" s="80"/>
      <c r="BU58" s="80"/>
      <c r="BV58" s="80"/>
      <c r="BW58" s="80"/>
      <c r="BX58" s="80"/>
      <c r="BY58" s="80"/>
      <c r="BZ58" s="8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9"/>
      <c r="BM59" s="80"/>
      <c r="BN59" s="80"/>
      <c r="BO59" s="80"/>
      <c r="BP59" s="80"/>
      <c r="BQ59" s="80"/>
      <c r="BR59" s="80"/>
      <c r="BS59" s="80"/>
      <c r="BT59" s="80"/>
      <c r="BU59" s="80"/>
      <c r="BV59" s="80"/>
      <c r="BW59" s="80"/>
      <c r="BX59" s="80"/>
      <c r="BY59" s="80"/>
      <c r="BZ59" s="81"/>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79"/>
      <c r="BM60" s="80"/>
      <c r="BN60" s="80"/>
      <c r="BO60" s="80"/>
      <c r="BP60" s="80"/>
      <c r="BQ60" s="80"/>
      <c r="BR60" s="80"/>
      <c r="BS60" s="80"/>
      <c r="BT60" s="80"/>
      <c r="BU60" s="80"/>
      <c r="BV60" s="80"/>
      <c r="BW60" s="80"/>
      <c r="BX60" s="80"/>
      <c r="BY60" s="80"/>
      <c r="BZ60" s="81"/>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79"/>
      <c r="BM61" s="80"/>
      <c r="BN61" s="80"/>
      <c r="BO61" s="80"/>
      <c r="BP61" s="80"/>
      <c r="BQ61" s="80"/>
      <c r="BR61" s="80"/>
      <c r="BS61" s="80"/>
      <c r="BT61" s="80"/>
      <c r="BU61" s="80"/>
      <c r="BV61" s="80"/>
      <c r="BW61" s="80"/>
      <c r="BX61" s="80"/>
      <c r="BY61" s="80"/>
      <c r="BZ61" s="8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9"/>
      <c r="BM62" s="80"/>
      <c r="BN62" s="80"/>
      <c r="BO62" s="80"/>
      <c r="BP62" s="80"/>
      <c r="BQ62" s="80"/>
      <c r="BR62" s="80"/>
      <c r="BS62" s="80"/>
      <c r="BT62" s="80"/>
      <c r="BU62" s="80"/>
      <c r="BV62" s="80"/>
      <c r="BW62" s="80"/>
      <c r="BX62" s="80"/>
      <c r="BY62" s="80"/>
      <c r="BZ62" s="8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114</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41</v>
      </c>
      <c r="N85" s="13" t="s">
        <v>41</v>
      </c>
      <c r="O85" s="13" t="str">
        <f>データ!EN6</f>
        <v>【0.52】</v>
      </c>
    </row>
  </sheetData>
  <sheetProtection algorithmName="SHA-512" hashValue="gZSdg7jQbz45mCk+gQvjG6CcqNQGnNvPoAIvk9OZ/ca+J8zPgGcogrCh01aM2M9VCB1JAtpKSkqlLoVhrwHidg==" saltValue="67IYrLjWusnrkz22dk4Eu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2022</v>
      </c>
      <c r="C6" s="20">
        <f t="shared" ref="C6:W6" si="3">C7</f>
        <v>194221</v>
      </c>
      <c r="D6" s="20">
        <f t="shared" si="3"/>
        <v>47</v>
      </c>
      <c r="E6" s="20">
        <f t="shared" si="3"/>
        <v>1</v>
      </c>
      <c r="F6" s="20">
        <f t="shared" si="3"/>
        <v>0</v>
      </c>
      <c r="G6" s="20">
        <f t="shared" si="3"/>
        <v>0</v>
      </c>
      <c r="H6" s="20" t="str">
        <f t="shared" si="3"/>
        <v>山梨県　道志村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89.77</v>
      </c>
      <c r="Q6" s="21">
        <f t="shared" si="3"/>
        <v>880</v>
      </c>
      <c r="R6" s="21">
        <f t="shared" si="3"/>
        <v>1557</v>
      </c>
      <c r="S6" s="21">
        <f t="shared" si="3"/>
        <v>79.680000000000007</v>
      </c>
      <c r="T6" s="21">
        <f t="shared" si="3"/>
        <v>19.54</v>
      </c>
      <c r="U6" s="21">
        <f t="shared" si="3"/>
        <v>1387</v>
      </c>
      <c r="V6" s="21">
        <f t="shared" si="3"/>
        <v>7</v>
      </c>
      <c r="W6" s="21">
        <f t="shared" si="3"/>
        <v>198.14</v>
      </c>
      <c r="X6" s="22">
        <f>IF(X7="",NA(),X7)</f>
        <v>21.39</v>
      </c>
      <c r="Y6" s="22">
        <f t="shared" ref="Y6:AG6" si="4">IF(Y7="",NA(),Y7)</f>
        <v>19.59</v>
      </c>
      <c r="Z6" s="22">
        <f t="shared" si="4"/>
        <v>19.899999999999999</v>
      </c>
      <c r="AA6" s="22">
        <f t="shared" si="4"/>
        <v>17.87</v>
      </c>
      <c r="AB6" s="22">
        <f t="shared" si="4"/>
        <v>18.16</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4838.47</v>
      </c>
      <c r="BF6" s="22">
        <f t="shared" ref="BF6:BN6" si="7">IF(BF7="",NA(),BF7)</f>
        <v>4822.4399999999996</v>
      </c>
      <c r="BG6" s="22">
        <f t="shared" si="7"/>
        <v>4640.82</v>
      </c>
      <c r="BH6" s="22">
        <f t="shared" si="7"/>
        <v>4210.92</v>
      </c>
      <c r="BI6" s="22">
        <f t="shared" si="7"/>
        <v>4606.96</v>
      </c>
      <c r="BJ6" s="22">
        <f t="shared" si="7"/>
        <v>1274.21</v>
      </c>
      <c r="BK6" s="22">
        <f t="shared" si="7"/>
        <v>1183.92</v>
      </c>
      <c r="BL6" s="22">
        <f t="shared" si="7"/>
        <v>1128.72</v>
      </c>
      <c r="BM6" s="22">
        <f t="shared" si="7"/>
        <v>1125.25</v>
      </c>
      <c r="BN6" s="22">
        <f t="shared" si="7"/>
        <v>1157.05</v>
      </c>
      <c r="BO6" s="21" t="str">
        <f>IF(BO7="","",IF(BO7="-","【-】","【"&amp;SUBSTITUTE(TEXT(BO7,"#,##0.00"),"-","△")&amp;"】"))</f>
        <v>【982.48】</v>
      </c>
      <c r="BP6" s="22">
        <f>IF(BP7="",NA(),BP7)</f>
        <v>14.17</v>
      </c>
      <c r="BQ6" s="22">
        <f t="shared" ref="BQ6:BY6" si="8">IF(BQ7="",NA(),BQ7)</f>
        <v>13.37</v>
      </c>
      <c r="BR6" s="22">
        <f t="shared" si="8"/>
        <v>13.96</v>
      </c>
      <c r="BS6" s="22">
        <f t="shared" si="8"/>
        <v>13.2</v>
      </c>
      <c r="BT6" s="22">
        <f t="shared" si="8"/>
        <v>13.66</v>
      </c>
      <c r="BU6" s="22">
        <f t="shared" si="8"/>
        <v>41.25</v>
      </c>
      <c r="BV6" s="22">
        <f t="shared" si="8"/>
        <v>42.5</v>
      </c>
      <c r="BW6" s="22">
        <f t="shared" si="8"/>
        <v>41.84</v>
      </c>
      <c r="BX6" s="22">
        <f t="shared" si="8"/>
        <v>41.44</v>
      </c>
      <c r="BY6" s="22">
        <f t="shared" si="8"/>
        <v>37.65</v>
      </c>
      <c r="BZ6" s="21" t="str">
        <f>IF(BZ7="","",IF(BZ7="-","【-】","【"&amp;SUBSTITUTE(TEXT(BZ7,"#,##0.00"),"-","△")&amp;"】"))</f>
        <v>【50.61】</v>
      </c>
      <c r="CA6" s="22">
        <f>IF(CA7="",NA(),CA7)</f>
        <v>431.15</v>
      </c>
      <c r="CB6" s="22">
        <f t="shared" ref="CB6:CJ6" si="9">IF(CB7="",NA(),CB7)</f>
        <v>492.21</v>
      </c>
      <c r="CC6" s="22">
        <f t="shared" si="9"/>
        <v>441.82</v>
      </c>
      <c r="CD6" s="22">
        <f t="shared" si="9"/>
        <v>479.99</v>
      </c>
      <c r="CE6" s="22">
        <f t="shared" si="9"/>
        <v>435.73</v>
      </c>
      <c r="CF6" s="22">
        <f t="shared" si="9"/>
        <v>383.25</v>
      </c>
      <c r="CG6" s="22">
        <f t="shared" si="9"/>
        <v>377.72</v>
      </c>
      <c r="CH6" s="22">
        <f t="shared" si="9"/>
        <v>390.47</v>
      </c>
      <c r="CI6" s="22">
        <f t="shared" si="9"/>
        <v>403.61</v>
      </c>
      <c r="CJ6" s="22">
        <f t="shared" si="9"/>
        <v>442.82</v>
      </c>
      <c r="CK6" s="21" t="str">
        <f>IF(CK7="","",IF(CK7="-","【-】","【"&amp;SUBSTITUTE(TEXT(CK7,"#,##0.00"),"-","△")&amp;"】"))</f>
        <v>【320.83】</v>
      </c>
      <c r="CL6" s="22">
        <f>IF(CL7="",NA(),CL7)</f>
        <v>36.619999999999997</v>
      </c>
      <c r="CM6" s="22">
        <f t="shared" ref="CM6:CU6" si="10">IF(CM7="",NA(),CM7)</f>
        <v>33.909999999999997</v>
      </c>
      <c r="CN6" s="22">
        <f t="shared" si="10"/>
        <v>36.75</v>
      </c>
      <c r="CO6" s="22">
        <f t="shared" si="10"/>
        <v>37.049999999999997</v>
      </c>
      <c r="CP6" s="22">
        <f t="shared" si="10"/>
        <v>38.229999999999997</v>
      </c>
      <c r="CQ6" s="22">
        <f t="shared" si="10"/>
        <v>48.26</v>
      </c>
      <c r="CR6" s="22">
        <f t="shared" si="10"/>
        <v>48.01</v>
      </c>
      <c r="CS6" s="22">
        <f t="shared" si="10"/>
        <v>49.08</v>
      </c>
      <c r="CT6" s="22">
        <f t="shared" si="10"/>
        <v>51.46</v>
      </c>
      <c r="CU6" s="22">
        <f t="shared" si="10"/>
        <v>51.84</v>
      </c>
      <c r="CV6" s="21" t="str">
        <f>IF(CV7="","",IF(CV7="-","【-】","【"&amp;SUBSTITUTE(TEXT(CV7,"#,##0.00"),"-","△")&amp;"】"))</f>
        <v>【56.15】</v>
      </c>
      <c r="CW6" s="22">
        <f>IF(CW7="",NA(),CW7)</f>
        <v>87</v>
      </c>
      <c r="CX6" s="22">
        <f t="shared" ref="CX6:DF6" si="11">IF(CX7="",NA(),CX7)</f>
        <v>87.34</v>
      </c>
      <c r="CY6" s="22">
        <f t="shared" si="11"/>
        <v>87.07</v>
      </c>
      <c r="CZ6" s="22">
        <f t="shared" si="11"/>
        <v>87.19</v>
      </c>
      <c r="DA6" s="22">
        <f t="shared" si="11"/>
        <v>87.23</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2">
        <f t="shared" si="14"/>
        <v>2.58</v>
      </c>
      <c r="EG6" s="21">
        <f t="shared" si="14"/>
        <v>0</v>
      </c>
      <c r="EH6" s="22">
        <f t="shared" si="14"/>
        <v>0.77</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15">
      <c r="A7" s="15"/>
      <c r="B7" s="24">
        <v>2022</v>
      </c>
      <c r="C7" s="24">
        <v>194221</v>
      </c>
      <c r="D7" s="24">
        <v>47</v>
      </c>
      <c r="E7" s="24">
        <v>1</v>
      </c>
      <c r="F7" s="24">
        <v>0</v>
      </c>
      <c r="G7" s="24">
        <v>0</v>
      </c>
      <c r="H7" s="24" t="s">
        <v>95</v>
      </c>
      <c r="I7" s="24" t="s">
        <v>96</v>
      </c>
      <c r="J7" s="24" t="s">
        <v>97</v>
      </c>
      <c r="K7" s="24" t="s">
        <v>98</v>
      </c>
      <c r="L7" s="24" t="s">
        <v>99</v>
      </c>
      <c r="M7" s="24" t="s">
        <v>100</v>
      </c>
      <c r="N7" s="25" t="s">
        <v>101</v>
      </c>
      <c r="O7" s="25" t="s">
        <v>102</v>
      </c>
      <c r="P7" s="25">
        <v>89.77</v>
      </c>
      <c r="Q7" s="25">
        <v>880</v>
      </c>
      <c r="R7" s="25">
        <v>1557</v>
      </c>
      <c r="S7" s="25">
        <v>79.680000000000007</v>
      </c>
      <c r="T7" s="25">
        <v>19.54</v>
      </c>
      <c r="U7" s="25">
        <v>1387</v>
      </c>
      <c r="V7" s="25">
        <v>7</v>
      </c>
      <c r="W7" s="25">
        <v>198.14</v>
      </c>
      <c r="X7" s="25">
        <v>21.39</v>
      </c>
      <c r="Y7" s="25">
        <v>19.59</v>
      </c>
      <c r="Z7" s="25">
        <v>19.899999999999999</v>
      </c>
      <c r="AA7" s="25">
        <v>17.87</v>
      </c>
      <c r="AB7" s="25">
        <v>18.16</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4838.47</v>
      </c>
      <c r="BF7" s="25">
        <v>4822.4399999999996</v>
      </c>
      <c r="BG7" s="25">
        <v>4640.82</v>
      </c>
      <c r="BH7" s="25">
        <v>4210.92</v>
      </c>
      <c r="BI7" s="25">
        <v>4606.96</v>
      </c>
      <c r="BJ7" s="25">
        <v>1274.21</v>
      </c>
      <c r="BK7" s="25">
        <v>1183.92</v>
      </c>
      <c r="BL7" s="25">
        <v>1128.72</v>
      </c>
      <c r="BM7" s="25">
        <v>1125.25</v>
      </c>
      <c r="BN7" s="25">
        <v>1157.05</v>
      </c>
      <c r="BO7" s="25">
        <v>982.48</v>
      </c>
      <c r="BP7" s="25">
        <v>14.17</v>
      </c>
      <c r="BQ7" s="25">
        <v>13.37</v>
      </c>
      <c r="BR7" s="25">
        <v>13.96</v>
      </c>
      <c r="BS7" s="25">
        <v>13.2</v>
      </c>
      <c r="BT7" s="25">
        <v>13.66</v>
      </c>
      <c r="BU7" s="25">
        <v>41.25</v>
      </c>
      <c r="BV7" s="25">
        <v>42.5</v>
      </c>
      <c r="BW7" s="25">
        <v>41.84</v>
      </c>
      <c r="BX7" s="25">
        <v>41.44</v>
      </c>
      <c r="BY7" s="25">
        <v>37.65</v>
      </c>
      <c r="BZ7" s="25">
        <v>50.61</v>
      </c>
      <c r="CA7" s="25">
        <v>431.15</v>
      </c>
      <c r="CB7" s="25">
        <v>492.21</v>
      </c>
      <c r="CC7" s="25">
        <v>441.82</v>
      </c>
      <c r="CD7" s="25">
        <v>479.99</v>
      </c>
      <c r="CE7" s="25">
        <v>435.73</v>
      </c>
      <c r="CF7" s="25">
        <v>383.25</v>
      </c>
      <c r="CG7" s="25">
        <v>377.72</v>
      </c>
      <c r="CH7" s="25">
        <v>390.47</v>
      </c>
      <c r="CI7" s="25">
        <v>403.61</v>
      </c>
      <c r="CJ7" s="25">
        <v>442.82</v>
      </c>
      <c r="CK7" s="25">
        <v>320.83</v>
      </c>
      <c r="CL7" s="25">
        <v>36.619999999999997</v>
      </c>
      <c r="CM7" s="25">
        <v>33.909999999999997</v>
      </c>
      <c r="CN7" s="25">
        <v>36.75</v>
      </c>
      <c r="CO7" s="25">
        <v>37.049999999999997</v>
      </c>
      <c r="CP7" s="25">
        <v>38.229999999999997</v>
      </c>
      <c r="CQ7" s="25">
        <v>48.26</v>
      </c>
      <c r="CR7" s="25">
        <v>48.01</v>
      </c>
      <c r="CS7" s="25">
        <v>49.08</v>
      </c>
      <c r="CT7" s="25">
        <v>51.46</v>
      </c>
      <c r="CU7" s="25">
        <v>51.84</v>
      </c>
      <c r="CV7" s="25">
        <v>56.15</v>
      </c>
      <c r="CW7" s="25">
        <v>87</v>
      </c>
      <c r="CX7" s="25">
        <v>87.34</v>
      </c>
      <c r="CY7" s="25">
        <v>87.07</v>
      </c>
      <c r="CZ7" s="25">
        <v>87.19</v>
      </c>
      <c r="DA7" s="25">
        <v>87.23</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2.58</v>
      </c>
      <c r="EG7" s="25">
        <v>0</v>
      </c>
      <c r="EH7" s="25">
        <v>0.77</v>
      </c>
      <c r="EI7" s="25">
        <v>0.62</v>
      </c>
      <c r="EJ7" s="25">
        <v>0.39</v>
      </c>
      <c r="EK7" s="25">
        <v>0.61</v>
      </c>
      <c r="EL7" s="25">
        <v>0.4</v>
      </c>
      <c r="EM7" s="25">
        <v>0.59</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108</v>
      </c>
    </row>
    <row r="12" spans="1:144" x14ac:dyDescent="0.15">
      <c r="B12">
        <v>1</v>
      </c>
      <c r="C12">
        <v>1</v>
      </c>
      <c r="D12">
        <v>2</v>
      </c>
      <c r="E12">
        <v>3</v>
      </c>
      <c r="F12">
        <v>4</v>
      </c>
      <c r="G12" t="s">
        <v>109</v>
      </c>
    </row>
    <row r="13" spans="1:144" x14ac:dyDescent="0.15">
      <c r="B13" t="s">
        <v>110</v>
      </c>
      <c r="C13" t="s">
        <v>111</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信</cp:lastModifiedBy>
  <dcterms:created xsi:type="dcterms:W3CDTF">2023-12-05T01:05:46Z</dcterms:created>
  <dcterms:modified xsi:type="dcterms:W3CDTF">2024-02-27T01:33:57Z</dcterms:modified>
  <cp:category/>
</cp:coreProperties>
</file>