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JPCA218029a\Desktop\18富士川町上水【経営比較分析表】2022_193682_46_010\【経営比較分析表】2022_193682_46_010\"/>
    </mc:Choice>
  </mc:AlternateContent>
  <workbookProtection workbookAlgorithmName="SHA-512" workbookHashValue="cBXHkZQElWeRzx2n0dBk/n87oKD4VMWkRgvJZBriBRBLSHWHSZ9HeXZ3sgz0BeyhDrjNzvUjkfLmNZtx0hjUAA==" workbookSaltValue="P0WNDf+mjWLV+szjTZJ6Kg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<sst xmlns="http://schemas.openxmlformats.org/spreadsheetml/2006/main" count="228" uniqueCount="114">
  <si>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</si>
  <si>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</si>
  <si>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</si>
  <si>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</si>
  <si>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</si>
  <si>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</si>
  <si>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</si>
  <si>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</si>
  <si>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</si>
  <si>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</si>
  <si>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</si>
  <si>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</si>
  <si>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</si>
  <si>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</si>
  <si>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</si>
  <si>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</si>
  <si>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</si>
  <si>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</si>
  <si>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</si>
  <si>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</si>
  <si>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</si>
  <si>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</si>
  <si>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</si>
  <si>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</si>
  <si>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</si>
  <si>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</si>
  <si>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</si>
  <si>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</si>
  <si>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</si>
  <si>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</si>
  <si>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</si>
  <si>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</si>
  <si>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</si>
  <si>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</si>
  <si>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</si>
  <si>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</si>
  <si>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</si>
  <si>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</si>
  <si>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</si>
  <si>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</si>
  <si>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</si>
  <si>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</si>
  <si>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</si>
  <si>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</si>
  <si>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</si>
  <si>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</si>
  <si>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</si>
  <si>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</si>
  <si>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</si>
  <si>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</si>
  <si>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</si>
  <si>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</si>
  <si>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</si>
  <si>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</si>
  <si>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</si>
  <si>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</si>
  <si>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</si>
  <si>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</si>
  <si>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</si>
  <si>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</si>
  <si>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</si>
  <si>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</si>
  <si>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</si>
  <si>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</si>
  <si>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</si>
  <si>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</si>
  <si>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</si>
  <si>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</si>
  <si>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</si>
  <si>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</si>
  <si>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</si>
  <si>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</si>
  <si>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</si>
  <si>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</si>
  <si>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</si>
  <si>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</si>
  <si>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</si>
  <si>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</si>
  <si>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</si>
  <si>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</si>
  <si>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</si>
  <si>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</si>
  <si>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</si>
  <si>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</si>
  <si>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</si>
  <si>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</si>
  <si>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</si>
  <si>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</si>
  <si>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</si>
  <si>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</si>
  <si>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</si>
  <si>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</si>
  <si>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</si>
  <si>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富士川町</t>
  </si>
  <si>
    <t>法適用</t>
  </si>
  <si>
    <t>水道事業</t>
  </si>
  <si>
    <t>末端給水事業</t>
  </si>
  <si>
    <t>A7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</si>
  <si>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</si>
  <si>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</si>
  <si>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</si>
  <si>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</si>
  <si>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</si>
  <si>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</si>
  <si>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</si>
  <si>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</si>
  <si>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</si>
  <si>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</si>
  <si>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</si>
  <si>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</si>
  <si>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</si>
  <si>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給水人口の減少により、給水収益は減少傾向にあるが、経営効率化等に取り組んでいるため、経常収支比率は100%を超え、黒字経営を継続している。しかし、今後各施設の更新等も必要になってくるため、引き続き経営改善に努めていく必要がある。</t>
    <phoneticPr fontId="4"/>
  </si>
  <si>
    <t>有収率が減少傾向にある中、老朽化に伴う各施設及び管路の更新工事を進めて行く必要がある。令和４年度においてアセットマネジメント計画を作成した。資産を整理し、水道施設及び管路の更新の優先度をつけることで、効率的に更新を図って行く。</t>
    <phoneticPr fontId="4"/>
  </si>
  <si>
    <t>経常収支比率は100%を超えており、黒字経営を継続しているところであるが、今後給水人口の減少により、給水収益も減少する事が見込まれる。更なる経営の効率化・健全化を進めて行かなければならない。また、今後も水道施設や管路の更新は、継続して進めて行く必要があり、令和４年度に作成したアセットマネジメント計画により、資産の整理を行い、優先度をつけて、計画的に更新を進めて行く。</t>
    <rPh sb="134" eb="136">
      <t>サクセイ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</si>
</sst>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0.44</c:v>
                </c:pt>
                <c:pt idx="1">
                  <c:v>0.44</c:v>
                </c:pt>
                <c:pt idx="2">
                  <c:v>0.44</c:v>
                </c:pt>
                <c:pt idx="3">
                  <c:v>0.73</c:v>
                </c:pt>
                <c:pt idx="4">
                  <c:v>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1-43EB-8BB1-8A745E4BD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0.43</c:v>
                </c:pt>
                <c:pt idx="1">
                  <c:v>0.42</c:v>
                </c:pt>
                <c:pt idx="2">
                  <c:v>0.44</c:v>
                </c:pt>
                <c:pt idx="3">
                  <c:v>0.5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01-43EB-8BB1-8A745E4BD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82.43</c:v>
                </c:pt>
                <c:pt idx="1">
                  <c:v>81.73</c:v>
                </c:pt>
                <c:pt idx="2">
                  <c:v>80.48</c:v>
                </c:pt>
                <c:pt idx="3">
                  <c:v>80.48</c:v>
                </c:pt>
                <c:pt idx="4">
                  <c:v>83.31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76-41BE-B84D-2AF927DE8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55.22</c:v>
                </c:pt>
                <c:pt idx="1">
                  <c:v>54.05</c:v>
                </c:pt>
                <c:pt idx="2">
                  <c:v>54.43</c:v>
                </c:pt>
                <c:pt idx="3">
                  <c:v>53.87</c:v>
                </c:pt>
                <c:pt idx="4">
                  <c:v>54.49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76-41BE-B84D-2AF927DE8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75.72</c:v>
                </c:pt>
                <c:pt idx="1">
                  <c:v>73.430000000000007</c:v>
                </c:pt>
                <c:pt idx="2">
                  <c:v>75.75</c:v>
                </c:pt>
                <c:pt idx="3">
                  <c:v>74.91</c:v>
                </c:pt>
                <c:pt idx="4">
                  <c:v>72.02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A-45C3-A15A-944337098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80.930000000000007</c:v>
                </c:pt>
                <c:pt idx="1">
                  <c:v>80.510000000000005</c:v>
                </c:pt>
                <c:pt idx="2">
                  <c:v>79.44</c:v>
                </c:pt>
                <c:pt idx="3">
                  <c:v>79.489999999999995</c:v>
                </c:pt>
                <c:pt idx="4">
                  <c:v>78.8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CA-45C3-A15A-944337098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106.42</c:v>
                </c:pt>
                <c:pt idx="1">
                  <c:v>111.18</c:v>
                </c:pt>
                <c:pt idx="2">
                  <c:v>125.76</c:v>
                </c:pt>
                <c:pt idx="3">
                  <c:v>105.47</c:v>
                </c:pt>
                <c:pt idx="4">
                  <c:v>113.1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3-48C2-861F-4197F3C74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108.76</c:v>
                </c:pt>
                <c:pt idx="1">
                  <c:v>108.46</c:v>
                </c:pt>
                <c:pt idx="2">
                  <c:v>109.02</c:v>
                </c:pt>
                <c:pt idx="3">
                  <c:v>107.81</c:v>
                </c:pt>
                <c:pt idx="4">
                  <c:v>107.21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73-48C2-861F-4197F3C74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49.35</c:v>
                </c:pt>
                <c:pt idx="1">
                  <c:v>51.07</c:v>
                </c:pt>
                <c:pt idx="2">
                  <c:v>53.5</c:v>
                </c:pt>
                <c:pt idx="3">
                  <c:v>54.75</c:v>
                </c:pt>
                <c:pt idx="4">
                  <c:v>55.87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1-4ED5-9FE3-F656A8E21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47.97</c:v>
                </c:pt>
                <c:pt idx="1">
                  <c:v>49.12</c:v>
                </c:pt>
                <c:pt idx="2">
                  <c:v>49.39</c:v>
                </c:pt>
                <c:pt idx="3">
                  <c:v>50.75</c:v>
                </c:pt>
                <c:pt idx="4">
                  <c:v>51.72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E1-4ED5-9FE3-F656A8E21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1.27</c:v>
                </c:pt>
                <c:pt idx="1">
                  <c:v>1.27</c:v>
                </c:pt>
                <c:pt idx="2">
                  <c:v>1.27</c:v>
                </c:pt>
                <c:pt idx="3">
                  <c:v>1.27</c:v>
                </c:pt>
                <c:pt idx="4">
                  <c:v>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E1-4E00-B1A3-8B50854EA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15.33</c:v>
                </c:pt>
                <c:pt idx="1">
                  <c:v>16.760000000000002</c:v>
                </c:pt>
                <c:pt idx="2">
                  <c:v>18.57</c:v>
                </c:pt>
                <c:pt idx="3">
                  <c:v>21.14</c:v>
                </c:pt>
                <c:pt idx="4">
                  <c:v>22.12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E1-4E00-B1A3-8B50854EA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B-4E72-B51E-C47ADAC90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7.48</c:v>
                </c:pt>
                <c:pt idx="1">
                  <c:v>11.94</c:v>
                </c:pt>
                <c:pt idx="2">
                  <c:v>11</c:v>
                </c:pt>
                <c:pt idx="3">
                  <c:v>8.86</c:v>
                </c:pt>
                <c:pt idx="4">
                  <c:v>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7B-4E72-B51E-C47ADAC90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548.19000000000005</c:v>
                </c:pt>
                <c:pt idx="1">
                  <c:v>583.97</c:v>
                </c:pt>
                <c:pt idx="2">
                  <c:v>766.77</c:v>
                </c:pt>
                <c:pt idx="3">
                  <c:v>636.16999999999996</c:v>
                </c:pt>
                <c:pt idx="4">
                  <c:v>372.09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3-49F1-9060-E9B050454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359.7</c:v>
                </c:pt>
                <c:pt idx="1">
                  <c:v>362.93</c:v>
                </c:pt>
                <c:pt idx="2">
                  <c:v>371.81</c:v>
                </c:pt>
                <c:pt idx="3">
                  <c:v>384.23</c:v>
                </c:pt>
                <c:pt idx="4">
                  <c:v>364.3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D3-49F1-9060-E9B050454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367.6</c:v>
                </c:pt>
                <c:pt idx="1">
                  <c:v>347.98</c:v>
                </c:pt>
                <c:pt idx="2">
                  <c:v>309.73</c:v>
                </c:pt>
                <c:pt idx="3">
                  <c:v>276.66000000000003</c:v>
                </c:pt>
                <c:pt idx="4">
                  <c:v>243.53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0-4933-9B02-3EE04B610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447.01</c:v>
                </c:pt>
                <c:pt idx="1">
                  <c:v>439.05</c:v>
                </c:pt>
                <c:pt idx="2">
                  <c:v>465.85</c:v>
                </c:pt>
                <c:pt idx="3">
                  <c:v>439.43</c:v>
                </c:pt>
                <c:pt idx="4">
                  <c:v>438.41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C0-4933-9B02-3EE04B610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96.06</c:v>
                </c:pt>
                <c:pt idx="1">
                  <c:v>101.39</c:v>
                </c:pt>
                <c:pt idx="2">
                  <c:v>122.86</c:v>
                </c:pt>
                <c:pt idx="3">
                  <c:v>96.06</c:v>
                </c:pt>
                <c:pt idx="4">
                  <c:v>95.75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89-4C40-A3B5-E5FE81602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95.81</c:v>
                </c:pt>
                <c:pt idx="1">
                  <c:v>95.26</c:v>
                </c:pt>
                <c:pt idx="2">
                  <c:v>92.39</c:v>
                </c:pt>
                <c:pt idx="3">
                  <c:v>94.41</c:v>
                </c:pt>
                <c:pt idx="4">
                  <c:v>90.96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89-4C40-A3B5-E5FE81602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119.74</c:v>
                </c:pt>
                <c:pt idx="1">
                  <c:v>113.8</c:v>
                </c:pt>
                <c:pt idx="2">
                  <c:v>93.73</c:v>
                </c:pt>
                <c:pt idx="3">
                  <c:v>120.46</c:v>
                </c:pt>
                <c:pt idx="4">
                  <c:v>121.35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C-48B8-B82B-334743C34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189.58</c:v>
                </c:pt>
                <c:pt idx="1">
                  <c:v>192.82</c:v>
                </c:pt>
                <c:pt idx="2">
                  <c:v>192.98</c:v>
                </c:pt>
                <c:pt idx="3">
                  <c:v>192.13</c:v>
                </c:pt>
                <c:pt idx="4">
                  <c:v>197.04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2C-48B8-B82B-334743C34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S58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</row>
    <row r="3" spans="1:78" ht="9.75" customHeight="1" x14ac:dyDescent="0.15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</row>
    <row r="4" spans="1:78" ht="9.75" customHeight="1" x14ac:dyDescent="0.15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0" t="str">
        <f>データ!H6</f>
        <v>山梨県　富士川町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1"/>
      <c r="AE6" s="81"/>
      <c r="AF6" s="81"/>
      <c r="AG6" s="8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3"/>
      <c r="D7" s="63"/>
      <c r="E7" s="63"/>
      <c r="F7" s="63"/>
      <c r="G7" s="63"/>
      <c r="H7" s="63"/>
      <c r="I7" s="62" t="s">
        <v>2</v>
      </c>
      <c r="J7" s="63"/>
      <c r="K7" s="63"/>
      <c r="L7" s="63"/>
      <c r="M7" s="63"/>
      <c r="N7" s="63"/>
      <c r="O7" s="64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2"/>
      <c r="AL7" s="65" t="s">
        <v>6</v>
      </c>
      <c r="AM7" s="65"/>
      <c r="AN7" s="65"/>
      <c r="AO7" s="65"/>
      <c r="AP7" s="65"/>
      <c r="AQ7" s="65"/>
      <c r="AR7" s="65"/>
      <c r="AS7" s="65"/>
      <c r="AT7" s="62" t="s">
        <v>7</v>
      </c>
      <c r="AU7" s="63"/>
      <c r="AV7" s="63"/>
      <c r="AW7" s="63"/>
      <c r="AX7" s="63"/>
      <c r="AY7" s="63"/>
      <c r="AZ7" s="63"/>
      <c r="BA7" s="63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70" t="s">
        <v>9</v>
      </c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2"/>
    </row>
    <row r="8" spans="1:78" ht="18.75" customHeight="1" x14ac:dyDescent="0.15">
      <c r="A8" s="2"/>
      <c r="B8" s="73" t="str">
        <f>データ!$I$6</f>
        <v>法適用</v>
      </c>
      <c r="C8" s="74"/>
      <c r="D8" s="74"/>
      <c r="E8" s="74"/>
      <c r="F8" s="74"/>
      <c r="G8" s="74"/>
      <c r="H8" s="74"/>
      <c r="I8" s="73" t="str">
        <f>データ!$J$6</f>
        <v>水道事業</v>
      </c>
      <c r="J8" s="74"/>
      <c r="K8" s="74"/>
      <c r="L8" s="74"/>
      <c r="M8" s="74"/>
      <c r="N8" s="74"/>
      <c r="O8" s="75"/>
      <c r="P8" s="76" t="str">
        <f>データ!$K$6</f>
        <v>末端給水事業</v>
      </c>
      <c r="Q8" s="76"/>
      <c r="R8" s="76"/>
      <c r="S8" s="76"/>
      <c r="T8" s="76"/>
      <c r="U8" s="76"/>
      <c r="V8" s="76"/>
      <c r="W8" s="76" t="str">
        <f>データ!$L$6</f>
        <v>A7</v>
      </c>
      <c r="X8" s="76"/>
      <c r="Y8" s="76"/>
      <c r="Z8" s="76"/>
      <c r="AA8" s="76"/>
      <c r="AB8" s="76"/>
      <c r="AC8" s="76"/>
      <c r="AD8" s="76" t="str">
        <f>データ!$M$6</f>
        <v>非設置</v>
      </c>
      <c r="AE8" s="76"/>
      <c r="AF8" s="76"/>
      <c r="AG8" s="76"/>
      <c r="AH8" s="76"/>
      <c r="AI8" s="76"/>
      <c r="AJ8" s="76"/>
      <c r="AK8" s="2"/>
      <c r="AL8" s="59">
        <f>データ!$R$6</f>
        <v>14340</v>
      </c>
      <c r="AM8" s="59"/>
      <c r="AN8" s="59"/>
      <c r="AO8" s="59"/>
      <c r="AP8" s="59"/>
      <c r="AQ8" s="59"/>
      <c r="AR8" s="59"/>
      <c r="AS8" s="59"/>
      <c r="AT8" s="56">
        <f>データ!$S$6</f>
        <v>112</v>
      </c>
      <c r="AU8" s="57"/>
      <c r="AV8" s="57"/>
      <c r="AW8" s="57"/>
      <c r="AX8" s="57"/>
      <c r="AY8" s="57"/>
      <c r="AZ8" s="57"/>
      <c r="BA8" s="57"/>
      <c r="BB8" s="46">
        <f>データ!$T$6</f>
        <v>128.04</v>
      </c>
      <c r="BC8" s="46"/>
      <c r="BD8" s="46"/>
      <c r="BE8" s="46"/>
      <c r="BF8" s="46"/>
      <c r="BG8" s="46"/>
      <c r="BH8" s="46"/>
      <c r="BI8" s="46"/>
      <c r="BJ8" s="3"/>
      <c r="BK8" s="3"/>
      <c r="BL8" s="77" t="s">
        <v>10</v>
      </c>
      <c r="BM8" s="78"/>
      <c r="BN8" s="60" t="s">
        <v>11</v>
      </c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1"/>
    </row>
    <row r="9" spans="1:78" ht="18.75" customHeight="1" x14ac:dyDescent="0.15">
      <c r="A9" s="2"/>
      <c r="B9" s="62" t="s">
        <v>12</v>
      </c>
      <c r="C9" s="63"/>
      <c r="D9" s="63"/>
      <c r="E9" s="63"/>
      <c r="F9" s="63"/>
      <c r="G9" s="63"/>
      <c r="H9" s="63"/>
      <c r="I9" s="62" t="s">
        <v>13</v>
      </c>
      <c r="J9" s="63"/>
      <c r="K9" s="63"/>
      <c r="L9" s="63"/>
      <c r="M9" s="63"/>
      <c r="N9" s="63"/>
      <c r="O9" s="64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2"/>
      <c r="AE9" s="2"/>
      <c r="AF9" s="2"/>
      <c r="AG9" s="2"/>
      <c r="AH9" s="2"/>
      <c r="AI9" s="2"/>
      <c r="AJ9" s="2"/>
      <c r="AK9" s="2"/>
      <c r="AL9" s="65" t="s">
        <v>16</v>
      </c>
      <c r="AM9" s="65"/>
      <c r="AN9" s="65"/>
      <c r="AO9" s="65"/>
      <c r="AP9" s="65"/>
      <c r="AQ9" s="65"/>
      <c r="AR9" s="65"/>
      <c r="AS9" s="65"/>
      <c r="AT9" s="62" t="s">
        <v>17</v>
      </c>
      <c r="AU9" s="63"/>
      <c r="AV9" s="63"/>
      <c r="AW9" s="63"/>
      <c r="AX9" s="63"/>
      <c r="AY9" s="63"/>
      <c r="AZ9" s="63"/>
      <c r="BA9" s="63"/>
      <c r="BB9" s="65" t="s">
        <v>18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19</v>
      </c>
      <c r="BM9" s="67"/>
      <c r="BN9" s="68" t="s">
        <v>20</v>
      </c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9"/>
    </row>
    <row r="10" spans="1:78" ht="18.75" customHeight="1" x14ac:dyDescent="0.15">
      <c r="A10" s="2"/>
      <c r="B10" s="56" t="str">
        <f>データ!$N$6</f>
        <v>-</v>
      </c>
      <c r="C10" s="57"/>
      <c r="D10" s="57"/>
      <c r="E10" s="57"/>
      <c r="F10" s="57"/>
      <c r="G10" s="57"/>
      <c r="H10" s="57"/>
      <c r="I10" s="56">
        <f>データ!$O$6</f>
        <v>83.84</v>
      </c>
      <c r="J10" s="57"/>
      <c r="K10" s="57"/>
      <c r="L10" s="57"/>
      <c r="M10" s="57"/>
      <c r="N10" s="57"/>
      <c r="O10" s="58"/>
      <c r="P10" s="46">
        <f>データ!$P$6</f>
        <v>90</v>
      </c>
      <c r="Q10" s="46"/>
      <c r="R10" s="46"/>
      <c r="S10" s="46"/>
      <c r="T10" s="46"/>
      <c r="U10" s="46"/>
      <c r="V10" s="46"/>
      <c r="W10" s="59">
        <f>データ!$Q$6</f>
        <v>2250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2"/>
      <c r="AI10" s="2"/>
      <c r="AJ10" s="2"/>
      <c r="AK10" s="2"/>
      <c r="AL10" s="59">
        <f>データ!$U$6</f>
        <v>12792</v>
      </c>
      <c r="AM10" s="59"/>
      <c r="AN10" s="59"/>
      <c r="AO10" s="59"/>
      <c r="AP10" s="59"/>
      <c r="AQ10" s="59"/>
      <c r="AR10" s="59"/>
      <c r="AS10" s="59"/>
      <c r="AT10" s="56">
        <f>データ!$V$6</f>
        <v>10.58</v>
      </c>
      <c r="AU10" s="57"/>
      <c r="AV10" s="57"/>
      <c r="AW10" s="57"/>
      <c r="AX10" s="57"/>
      <c r="AY10" s="57"/>
      <c r="AZ10" s="57"/>
      <c r="BA10" s="57"/>
      <c r="BB10" s="46">
        <f>データ!$W$6</f>
        <v>1209.07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21</v>
      </c>
      <c r="BM10" s="48"/>
      <c r="BN10" s="49" t="s">
        <v>22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1" t="s">
        <v>23</v>
      </c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</row>
    <row r="14" spans="1:78" ht="13.5" customHeight="1" x14ac:dyDescent="0.15">
      <c r="A14" s="2"/>
      <c r="B14" s="53" t="s">
        <v>24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5"/>
      <c r="BK14" s="2"/>
      <c r="BL14" s="34" t="s">
        <v>25</v>
      </c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6"/>
    </row>
    <row r="15" spans="1:78" ht="13.5" customHeight="1" x14ac:dyDescent="0.15">
      <c r="A15" s="2"/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2"/>
      <c r="BK15" s="2"/>
      <c r="BL15" s="37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1" t="s">
        <v>111</v>
      </c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1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1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1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1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1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1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1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1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1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1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1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1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1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1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1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1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1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1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1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1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1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1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1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1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1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1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1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4" t="s">
        <v>26</v>
      </c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7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1" t="s">
        <v>112</v>
      </c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1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1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1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1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1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1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1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1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1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1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1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1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3"/>
    </row>
    <row r="60" spans="1:78" ht="13.5" customHeight="1" x14ac:dyDescent="0.15">
      <c r="A60" s="2"/>
      <c r="B60" s="40" t="s">
        <v>27</v>
      </c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2"/>
      <c r="BK60" s="2"/>
      <c r="BL60" s="31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3"/>
    </row>
    <row r="61" spans="1:78" ht="13.5" customHeight="1" x14ac:dyDescent="0.15">
      <c r="A61" s="2"/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2"/>
      <c r="BK61" s="2"/>
      <c r="BL61" s="31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1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4" t="s">
        <v>28</v>
      </c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7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1" t="s">
        <v>113</v>
      </c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1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1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1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1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1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1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1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1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1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1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1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1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1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1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1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3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5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t9ZGRwLJMz3PiJ7v5GNcrtRtTeFm4AtCJPNrCABSVHfOA7rC+JF/8/cOxZNr3D6+HO3K/NQz7Jq/AHMvulBx2g==" saltValue="Lvh2edL35umL2EIkwlIBGw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2022</v>
      </c>
      <c r="C6" s="20">
        <f t="shared" ref="C6:W6" si="3">C7</f>
        <v>193682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山梨県　富士川町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A7</v>
      </c>
      <c r="M6" s="20" t="str">
        <f t="shared" si="3"/>
        <v>非設置</v>
      </c>
      <c r="N6" s="21" t="str">
        <f t="shared" si="3"/>
        <v>-</v>
      </c>
      <c r="O6" s="21">
        <f t="shared" si="3"/>
        <v>83.84</v>
      </c>
      <c r="P6" s="21">
        <f t="shared" si="3"/>
        <v>90</v>
      </c>
      <c r="Q6" s="21">
        <f t="shared" si="3"/>
        <v>2250</v>
      </c>
      <c r="R6" s="21">
        <f t="shared" si="3"/>
        <v>14340</v>
      </c>
      <c r="S6" s="21">
        <f t="shared" si="3"/>
        <v>112</v>
      </c>
      <c r="T6" s="21">
        <f t="shared" si="3"/>
        <v>128.04</v>
      </c>
      <c r="U6" s="21">
        <f t="shared" si="3"/>
        <v>12792</v>
      </c>
      <c r="V6" s="21">
        <f t="shared" si="3"/>
        <v>10.58</v>
      </c>
      <c r="W6" s="21">
        <f t="shared" si="3"/>
        <v>1209.07</v>
      </c>
      <c r="X6" s="22">
        <f>IF(X7="",NA(),X7)</f>
        <v>106.42</v>
      </c>
      <c r="Y6" s="22">
        <f t="shared" ref="Y6:AG6" si="4">IF(Y7="",NA(),Y7)</f>
        <v>111.18</v>
      </c>
      <c r="Z6" s="22">
        <f t="shared" si="4"/>
        <v>125.76</v>
      </c>
      <c r="AA6" s="22">
        <f t="shared" si="4"/>
        <v>105.47</v>
      </c>
      <c r="AB6" s="22">
        <f t="shared" si="4"/>
        <v>113.1</v>
      </c>
      <c r="AC6" s="22">
        <f t="shared" si="4"/>
        <v>108.76</v>
      </c>
      <c r="AD6" s="22">
        <f t="shared" si="4"/>
        <v>108.46</v>
      </c>
      <c r="AE6" s="22">
        <f t="shared" si="4"/>
        <v>109.02</v>
      </c>
      <c r="AF6" s="22">
        <f t="shared" si="4"/>
        <v>107.81</v>
      </c>
      <c r="AG6" s="22">
        <f t="shared" si="4"/>
        <v>107.21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7.48</v>
      </c>
      <c r="AO6" s="22">
        <f t="shared" si="5"/>
        <v>11.94</v>
      </c>
      <c r="AP6" s="22">
        <f t="shared" si="5"/>
        <v>11</v>
      </c>
      <c r="AQ6" s="22">
        <f t="shared" si="5"/>
        <v>8.86</v>
      </c>
      <c r="AR6" s="22">
        <f t="shared" si="5"/>
        <v>7.65</v>
      </c>
      <c r="AS6" s="21" t="str">
        <f>IF(AS7="","",IF(AS7="-","【-】","【"&amp;SUBSTITUTE(TEXT(AS7,"#,##0.00"),"-","△")&amp;"】"))</f>
        <v>【1.34】</v>
      </c>
      <c r="AT6" s="22">
        <f>IF(AT7="",NA(),AT7)</f>
        <v>548.19000000000005</v>
      </c>
      <c r="AU6" s="22">
        <f t="shared" ref="AU6:BC6" si="6">IF(AU7="",NA(),AU7)</f>
        <v>583.97</v>
      </c>
      <c r="AV6" s="22">
        <f t="shared" si="6"/>
        <v>766.77</v>
      </c>
      <c r="AW6" s="22">
        <f t="shared" si="6"/>
        <v>636.16999999999996</v>
      </c>
      <c r="AX6" s="22">
        <f t="shared" si="6"/>
        <v>372.09</v>
      </c>
      <c r="AY6" s="22">
        <f t="shared" si="6"/>
        <v>359.7</v>
      </c>
      <c r="AZ6" s="22">
        <f t="shared" si="6"/>
        <v>362.93</v>
      </c>
      <c r="BA6" s="22">
        <f t="shared" si="6"/>
        <v>371.81</v>
      </c>
      <c r="BB6" s="22">
        <f t="shared" si="6"/>
        <v>384.23</v>
      </c>
      <c r="BC6" s="22">
        <f t="shared" si="6"/>
        <v>364.3</v>
      </c>
      <c r="BD6" s="21" t="str">
        <f>IF(BD7="","",IF(BD7="-","【-】","【"&amp;SUBSTITUTE(TEXT(BD7,"#,##0.00"),"-","△")&amp;"】"))</f>
        <v>【252.29】</v>
      </c>
      <c r="BE6" s="22">
        <f>IF(BE7="",NA(),BE7)</f>
        <v>367.6</v>
      </c>
      <c r="BF6" s="22">
        <f t="shared" ref="BF6:BN6" si="7">IF(BF7="",NA(),BF7)</f>
        <v>347.98</v>
      </c>
      <c r="BG6" s="22">
        <f t="shared" si="7"/>
        <v>309.73</v>
      </c>
      <c r="BH6" s="22">
        <f t="shared" si="7"/>
        <v>276.66000000000003</v>
      </c>
      <c r="BI6" s="22">
        <f t="shared" si="7"/>
        <v>243.53</v>
      </c>
      <c r="BJ6" s="22">
        <f t="shared" si="7"/>
        <v>447.01</v>
      </c>
      <c r="BK6" s="22">
        <f t="shared" si="7"/>
        <v>439.05</v>
      </c>
      <c r="BL6" s="22">
        <f t="shared" si="7"/>
        <v>465.85</v>
      </c>
      <c r="BM6" s="22">
        <f t="shared" si="7"/>
        <v>439.43</v>
      </c>
      <c r="BN6" s="22">
        <f t="shared" si="7"/>
        <v>438.41</v>
      </c>
      <c r="BO6" s="21" t="str">
        <f>IF(BO7="","",IF(BO7="-","【-】","【"&amp;SUBSTITUTE(TEXT(BO7,"#,##0.00"),"-","△")&amp;"】"))</f>
        <v>【268.07】</v>
      </c>
      <c r="BP6" s="22">
        <f>IF(BP7="",NA(),BP7)</f>
        <v>96.06</v>
      </c>
      <c r="BQ6" s="22">
        <f t="shared" ref="BQ6:BY6" si="8">IF(BQ7="",NA(),BQ7)</f>
        <v>101.39</v>
      </c>
      <c r="BR6" s="22">
        <f t="shared" si="8"/>
        <v>122.86</v>
      </c>
      <c r="BS6" s="22">
        <f t="shared" si="8"/>
        <v>96.06</v>
      </c>
      <c r="BT6" s="22">
        <f t="shared" si="8"/>
        <v>95.75</v>
      </c>
      <c r="BU6" s="22">
        <f t="shared" si="8"/>
        <v>95.81</v>
      </c>
      <c r="BV6" s="22">
        <f t="shared" si="8"/>
        <v>95.26</v>
      </c>
      <c r="BW6" s="22">
        <f t="shared" si="8"/>
        <v>92.39</v>
      </c>
      <c r="BX6" s="22">
        <f t="shared" si="8"/>
        <v>94.41</v>
      </c>
      <c r="BY6" s="22">
        <f t="shared" si="8"/>
        <v>90.96</v>
      </c>
      <c r="BZ6" s="21" t="str">
        <f>IF(BZ7="","",IF(BZ7="-","【-】","【"&amp;SUBSTITUTE(TEXT(BZ7,"#,##0.00"),"-","△")&amp;"】"))</f>
        <v>【97.47】</v>
      </c>
      <c r="CA6" s="22">
        <f>IF(CA7="",NA(),CA7)</f>
        <v>119.74</v>
      </c>
      <c r="CB6" s="22">
        <f t="shared" ref="CB6:CJ6" si="9">IF(CB7="",NA(),CB7)</f>
        <v>113.8</v>
      </c>
      <c r="CC6" s="22">
        <f t="shared" si="9"/>
        <v>93.73</v>
      </c>
      <c r="CD6" s="22">
        <f t="shared" si="9"/>
        <v>120.46</v>
      </c>
      <c r="CE6" s="22">
        <f t="shared" si="9"/>
        <v>121.35</v>
      </c>
      <c r="CF6" s="22">
        <f t="shared" si="9"/>
        <v>189.58</v>
      </c>
      <c r="CG6" s="22">
        <f t="shared" si="9"/>
        <v>192.82</v>
      </c>
      <c r="CH6" s="22">
        <f t="shared" si="9"/>
        <v>192.98</v>
      </c>
      <c r="CI6" s="22">
        <f t="shared" si="9"/>
        <v>192.13</v>
      </c>
      <c r="CJ6" s="22">
        <f t="shared" si="9"/>
        <v>197.04</v>
      </c>
      <c r="CK6" s="21" t="str">
        <f>IF(CK7="","",IF(CK7="-","【-】","【"&amp;SUBSTITUTE(TEXT(CK7,"#,##0.00"),"-","△")&amp;"】"))</f>
        <v>【174.75】</v>
      </c>
      <c r="CL6" s="22">
        <f>IF(CL7="",NA(),CL7)</f>
        <v>82.43</v>
      </c>
      <c r="CM6" s="22">
        <f t="shared" ref="CM6:CU6" si="10">IF(CM7="",NA(),CM7)</f>
        <v>81.73</v>
      </c>
      <c r="CN6" s="22">
        <f t="shared" si="10"/>
        <v>80.48</v>
      </c>
      <c r="CO6" s="22">
        <f t="shared" si="10"/>
        <v>80.48</v>
      </c>
      <c r="CP6" s="22">
        <f t="shared" si="10"/>
        <v>83.31</v>
      </c>
      <c r="CQ6" s="22">
        <f t="shared" si="10"/>
        <v>55.22</v>
      </c>
      <c r="CR6" s="22">
        <f t="shared" si="10"/>
        <v>54.05</v>
      </c>
      <c r="CS6" s="22">
        <f t="shared" si="10"/>
        <v>54.43</v>
      </c>
      <c r="CT6" s="22">
        <f t="shared" si="10"/>
        <v>53.87</v>
      </c>
      <c r="CU6" s="22">
        <f t="shared" si="10"/>
        <v>54.49</v>
      </c>
      <c r="CV6" s="21" t="str">
        <f>IF(CV7="","",IF(CV7="-","【-】","【"&amp;SUBSTITUTE(TEXT(CV7,"#,##0.00"),"-","△")&amp;"】"))</f>
        <v>【59.97】</v>
      </c>
      <c r="CW6" s="22">
        <f>IF(CW7="",NA(),CW7)</f>
        <v>75.72</v>
      </c>
      <c r="CX6" s="22">
        <f t="shared" ref="CX6:DF6" si="11">IF(CX7="",NA(),CX7)</f>
        <v>73.430000000000007</v>
      </c>
      <c r="CY6" s="22">
        <f t="shared" si="11"/>
        <v>75.75</v>
      </c>
      <c r="CZ6" s="22">
        <f t="shared" si="11"/>
        <v>74.91</v>
      </c>
      <c r="DA6" s="22">
        <f t="shared" si="11"/>
        <v>72.02</v>
      </c>
      <c r="DB6" s="22">
        <f t="shared" si="11"/>
        <v>80.930000000000007</v>
      </c>
      <c r="DC6" s="22">
        <f t="shared" si="11"/>
        <v>80.510000000000005</v>
      </c>
      <c r="DD6" s="22">
        <f t="shared" si="11"/>
        <v>79.44</v>
      </c>
      <c r="DE6" s="22">
        <f t="shared" si="11"/>
        <v>79.489999999999995</v>
      </c>
      <c r="DF6" s="22">
        <f t="shared" si="11"/>
        <v>78.8</v>
      </c>
      <c r="DG6" s="21" t="str">
        <f>IF(DG7="","",IF(DG7="-","【-】","【"&amp;SUBSTITUTE(TEXT(DG7,"#,##0.00"),"-","△")&amp;"】"))</f>
        <v>【89.76】</v>
      </c>
      <c r="DH6" s="22">
        <f>IF(DH7="",NA(),DH7)</f>
        <v>49.35</v>
      </c>
      <c r="DI6" s="22">
        <f t="shared" ref="DI6:DQ6" si="12">IF(DI7="",NA(),DI7)</f>
        <v>51.07</v>
      </c>
      <c r="DJ6" s="22">
        <f t="shared" si="12"/>
        <v>53.5</v>
      </c>
      <c r="DK6" s="22">
        <f t="shared" si="12"/>
        <v>54.75</v>
      </c>
      <c r="DL6" s="22">
        <f t="shared" si="12"/>
        <v>55.87</v>
      </c>
      <c r="DM6" s="22">
        <f t="shared" si="12"/>
        <v>47.97</v>
      </c>
      <c r="DN6" s="22">
        <f t="shared" si="12"/>
        <v>49.12</v>
      </c>
      <c r="DO6" s="22">
        <f t="shared" si="12"/>
        <v>49.39</v>
      </c>
      <c r="DP6" s="22">
        <f t="shared" si="12"/>
        <v>50.75</v>
      </c>
      <c r="DQ6" s="22">
        <f t="shared" si="12"/>
        <v>51.72</v>
      </c>
      <c r="DR6" s="21" t="str">
        <f>IF(DR7="","",IF(DR7="-","【-】","【"&amp;SUBSTITUTE(TEXT(DR7,"#,##0.00"),"-","△")&amp;"】"))</f>
        <v>【51.51】</v>
      </c>
      <c r="DS6" s="22">
        <f>IF(DS7="",NA(),DS7)</f>
        <v>1.27</v>
      </c>
      <c r="DT6" s="22">
        <f t="shared" ref="DT6:EB6" si="13">IF(DT7="",NA(),DT7)</f>
        <v>1.27</v>
      </c>
      <c r="DU6" s="22">
        <f t="shared" si="13"/>
        <v>1.27</v>
      </c>
      <c r="DV6" s="22">
        <f t="shared" si="13"/>
        <v>1.27</v>
      </c>
      <c r="DW6" s="22">
        <f t="shared" si="13"/>
        <v>1.26</v>
      </c>
      <c r="DX6" s="22">
        <f t="shared" si="13"/>
        <v>15.33</v>
      </c>
      <c r="DY6" s="22">
        <f t="shared" si="13"/>
        <v>16.760000000000002</v>
      </c>
      <c r="DZ6" s="22">
        <f t="shared" si="13"/>
        <v>18.57</v>
      </c>
      <c r="EA6" s="22">
        <f t="shared" si="13"/>
        <v>21.14</v>
      </c>
      <c r="EB6" s="22">
        <f t="shared" si="13"/>
        <v>22.12</v>
      </c>
      <c r="EC6" s="21" t="str">
        <f>IF(EC7="","",IF(EC7="-","【-】","【"&amp;SUBSTITUTE(TEXT(EC7,"#,##0.00"),"-","△")&amp;"】"))</f>
        <v>【23.75】</v>
      </c>
      <c r="ED6" s="22">
        <f>IF(ED7="",NA(),ED7)</f>
        <v>0.44</v>
      </c>
      <c r="EE6" s="22">
        <f t="shared" ref="EE6:EM6" si="14">IF(EE7="",NA(),EE7)</f>
        <v>0.44</v>
      </c>
      <c r="EF6" s="22">
        <f t="shared" si="14"/>
        <v>0.44</v>
      </c>
      <c r="EG6" s="22">
        <f t="shared" si="14"/>
        <v>0.73</v>
      </c>
      <c r="EH6" s="22">
        <f t="shared" si="14"/>
        <v>0.61</v>
      </c>
      <c r="EI6" s="22">
        <f t="shared" si="14"/>
        <v>0.43</v>
      </c>
      <c r="EJ6" s="22">
        <f t="shared" si="14"/>
        <v>0.42</v>
      </c>
      <c r="EK6" s="22">
        <f t="shared" si="14"/>
        <v>0.44</v>
      </c>
      <c r="EL6" s="22">
        <f t="shared" si="14"/>
        <v>0.5</v>
      </c>
      <c r="EM6" s="22">
        <f t="shared" si="14"/>
        <v>0.4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15">
      <c r="A7" s="15"/>
      <c r="B7" s="24">
        <v>2022</v>
      </c>
      <c r="C7" s="24">
        <v>193682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83.84</v>
      </c>
      <c r="P7" s="25">
        <v>90</v>
      </c>
      <c r="Q7" s="25">
        <v>2250</v>
      </c>
      <c r="R7" s="25">
        <v>14340</v>
      </c>
      <c r="S7" s="25">
        <v>112</v>
      </c>
      <c r="T7" s="25">
        <v>128.04</v>
      </c>
      <c r="U7" s="25">
        <v>12792</v>
      </c>
      <c r="V7" s="25">
        <v>10.58</v>
      </c>
      <c r="W7" s="25">
        <v>1209.07</v>
      </c>
      <c r="X7" s="25">
        <v>106.42</v>
      </c>
      <c r="Y7" s="25">
        <v>111.18</v>
      </c>
      <c r="Z7" s="25">
        <v>125.76</v>
      </c>
      <c r="AA7" s="25">
        <v>105.47</v>
      </c>
      <c r="AB7" s="25">
        <v>113.1</v>
      </c>
      <c r="AC7" s="25">
        <v>108.76</v>
      </c>
      <c r="AD7" s="25">
        <v>108.46</v>
      </c>
      <c r="AE7" s="25">
        <v>109.02</v>
      </c>
      <c r="AF7" s="25">
        <v>107.81</v>
      </c>
      <c r="AG7" s="25">
        <v>107.21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7.48</v>
      </c>
      <c r="AO7" s="25">
        <v>11.94</v>
      </c>
      <c r="AP7" s="25">
        <v>11</v>
      </c>
      <c r="AQ7" s="25">
        <v>8.86</v>
      </c>
      <c r="AR7" s="25">
        <v>7.65</v>
      </c>
      <c r="AS7" s="25">
        <v>1.34</v>
      </c>
      <c r="AT7" s="25">
        <v>548.19000000000005</v>
      </c>
      <c r="AU7" s="25">
        <v>583.97</v>
      </c>
      <c r="AV7" s="25">
        <v>766.77</v>
      </c>
      <c r="AW7" s="25">
        <v>636.16999999999996</v>
      </c>
      <c r="AX7" s="25">
        <v>372.09</v>
      </c>
      <c r="AY7" s="25">
        <v>359.7</v>
      </c>
      <c r="AZ7" s="25">
        <v>362.93</v>
      </c>
      <c r="BA7" s="25">
        <v>371.81</v>
      </c>
      <c r="BB7" s="25">
        <v>384.23</v>
      </c>
      <c r="BC7" s="25">
        <v>364.3</v>
      </c>
      <c r="BD7" s="25">
        <v>252.29</v>
      </c>
      <c r="BE7" s="25">
        <v>367.6</v>
      </c>
      <c r="BF7" s="25">
        <v>347.98</v>
      </c>
      <c r="BG7" s="25">
        <v>309.73</v>
      </c>
      <c r="BH7" s="25">
        <v>276.66000000000003</v>
      </c>
      <c r="BI7" s="25">
        <v>243.53</v>
      </c>
      <c r="BJ7" s="25">
        <v>447.01</v>
      </c>
      <c r="BK7" s="25">
        <v>439.05</v>
      </c>
      <c r="BL7" s="25">
        <v>465.85</v>
      </c>
      <c r="BM7" s="25">
        <v>439.43</v>
      </c>
      <c r="BN7" s="25">
        <v>438.41</v>
      </c>
      <c r="BO7" s="25">
        <v>268.07</v>
      </c>
      <c r="BP7" s="25">
        <v>96.06</v>
      </c>
      <c r="BQ7" s="25">
        <v>101.39</v>
      </c>
      <c r="BR7" s="25">
        <v>122.86</v>
      </c>
      <c r="BS7" s="25">
        <v>96.06</v>
      </c>
      <c r="BT7" s="25">
        <v>95.75</v>
      </c>
      <c r="BU7" s="25">
        <v>95.81</v>
      </c>
      <c r="BV7" s="25">
        <v>95.26</v>
      </c>
      <c r="BW7" s="25">
        <v>92.39</v>
      </c>
      <c r="BX7" s="25">
        <v>94.41</v>
      </c>
      <c r="BY7" s="25">
        <v>90.96</v>
      </c>
      <c r="BZ7" s="25">
        <v>97.47</v>
      </c>
      <c r="CA7" s="25">
        <v>119.74</v>
      </c>
      <c r="CB7" s="25">
        <v>113.8</v>
      </c>
      <c r="CC7" s="25">
        <v>93.73</v>
      </c>
      <c r="CD7" s="25">
        <v>120.46</v>
      </c>
      <c r="CE7" s="25">
        <v>121.35</v>
      </c>
      <c r="CF7" s="25">
        <v>189.58</v>
      </c>
      <c r="CG7" s="25">
        <v>192.82</v>
      </c>
      <c r="CH7" s="25">
        <v>192.98</v>
      </c>
      <c r="CI7" s="25">
        <v>192.13</v>
      </c>
      <c r="CJ7" s="25">
        <v>197.04</v>
      </c>
      <c r="CK7" s="25">
        <v>174.75</v>
      </c>
      <c r="CL7" s="25">
        <v>82.43</v>
      </c>
      <c r="CM7" s="25">
        <v>81.73</v>
      </c>
      <c r="CN7" s="25">
        <v>80.48</v>
      </c>
      <c r="CO7" s="25">
        <v>80.48</v>
      </c>
      <c r="CP7" s="25">
        <v>83.31</v>
      </c>
      <c r="CQ7" s="25">
        <v>55.22</v>
      </c>
      <c r="CR7" s="25">
        <v>54.05</v>
      </c>
      <c r="CS7" s="25">
        <v>54.43</v>
      </c>
      <c r="CT7" s="25">
        <v>53.87</v>
      </c>
      <c r="CU7" s="25">
        <v>54.49</v>
      </c>
      <c r="CV7" s="25">
        <v>59.97</v>
      </c>
      <c r="CW7" s="25">
        <v>75.72</v>
      </c>
      <c r="CX7" s="25">
        <v>73.430000000000007</v>
      </c>
      <c r="CY7" s="25">
        <v>75.75</v>
      </c>
      <c r="CZ7" s="25">
        <v>74.91</v>
      </c>
      <c r="DA7" s="25">
        <v>72.02</v>
      </c>
      <c r="DB7" s="25">
        <v>80.930000000000007</v>
      </c>
      <c r="DC7" s="25">
        <v>80.510000000000005</v>
      </c>
      <c r="DD7" s="25">
        <v>79.44</v>
      </c>
      <c r="DE7" s="25">
        <v>79.489999999999995</v>
      </c>
      <c r="DF7" s="25">
        <v>78.8</v>
      </c>
      <c r="DG7" s="25">
        <v>89.76</v>
      </c>
      <c r="DH7" s="25">
        <v>49.35</v>
      </c>
      <c r="DI7" s="25">
        <v>51.07</v>
      </c>
      <c r="DJ7" s="25">
        <v>53.5</v>
      </c>
      <c r="DK7" s="25">
        <v>54.75</v>
      </c>
      <c r="DL7" s="25">
        <v>55.87</v>
      </c>
      <c r="DM7" s="25">
        <v>47.97</v>
      </c>
      <c r="DN7" s="25">
        <v>49.12</v>
      </c>
      <c r="DO7" s="25">
        <v>49.39</v>
      </c>
      <c r="DP7" s="25">
        <v>50.75</v>
      </c>
      <c r="DQ7" s="25">
        <v>51.72</v>
      </c>
      <c r="DR7" s="25">
        <v>51.51</v>
      </c>
      <c r="DS7" s="25">
        <v>1.27</v>
      </c>
      <c r="DT7" s="25">
        <v>1.27</v>
      </c>
      <c r="DU7" s="25">
        <v>1.27</v>
      </c>
      <c r="DV7" s="25">
        <v>1.27</v>
      </c>
      <c r="DW7" s="25">
        <v>1.26</v>
      </c>
      <c r="DX7" s="25">
        <v>15.33</v>
      </c>
      <c r="DY7" s="25">
        <v>16.760000000000002</v>
      </c>
      <c r="DZ7" s="25">
        <v>18.57</v>
      </c>
      <c r="EA7" s="25">
        <v>21.14</v>
      </c>
      <c r="EB7" s="25">
        <v>22.12</v>
      </c>
      <c r="EC7" s="25">
        <v>23.75</v>
      </c>
      <c r="ED7" s="25">
        <v>0.44</v>
      </c>
      <c r="EE7" s="25">
        <v>0.44</v>
      </c>
      <c r="EF7" s="25">
        <v>0.44</v>
      </c>
      <c r="EG7" s="25">
        <v>0.73</v>
      </c>
      <c r="EH7" s="25">
        <v>0.61</v>
      </c>
      <c r="EI7" s="25">
        <v>0.43</v>
      </c>
      <c r="EJ7" s="25">
        <v>0.42</v>
      </c>
      <c r="EK7" s="25">
        <v>0.44</v>
      </c>
      <c r="EL7" s="25">
        <v>0.5</v>
      </c>
      <c r="EM7" s="25">
        <v>0.4</v>
      </c>
      <c r="EN7" s="25">
        <v>0.67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109</v>
      </c>
      <c r="E13" t="s">
        <v>109</v>
      </c>
      <c r="F13" t="s">
        <v>108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FJPCA218029a</cp:lastModifiedBy>
  <dcterms:created xsi:type="dcterms:W3CDTF">2023-12-05T00:53:43Z</dcterms:created>
  <dcterms:modified xsi:type="dcterms:W3CDTF">2024-01-22T08:55:41Z</dcterms:modified>
  <cp:category/>
</cp:coreProperties>
</file>