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16 身延町\4市→県（修正回答②）\"/>
    </mc:Choice>
  </mc:AlternateContent>
  <xr:revisionPtr revIDLastSave="0" documentId="13_ncr:1_{E4AD5564-103B-426A-BCEE-03E32AD12449}" xr6:coauthVersionLast="47" xr6:coauthVersionMax="47" xr10:uidLastSave="{00000000-0000-0000-0000-000000000000}"/>
  <workbookProtection workbookAlgorithmName="SHA-512" workbookHashValue="HPpqp4QneUivi/tmimIMD5NE+HhrOVfOdJONhRS8MDiMojoYO3aGEkBCxlTGpebRoKGZKOLns6CJPcDiE++7KQ==" workbookSaltValue="jmVf2+emng5g0VNliPNjWQ=="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T10" i="4"/>
  <c r="AL10" i="4"/>
  <c r="P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<sst xmlns="http://schemas.openxmlformats.org/spreadsheetml/2006/main" count="236" uniqueCount="119">
  <si>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</si>
  <si>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</si>
  <si>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</si>
  <si>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</si>
  <si>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</si>
  <si>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</si>
  <si>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</si>
  <si>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</si>
  <si>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</si>
  <si>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</si>
  <si>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</si>
  <si>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</si>
  <si>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</si>
  <si>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</si>
  <si>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</si>
  <si>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</si>
  <si>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</si>
  <si>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</si>
  <si>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</si>
  <si>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</si>
  <si>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</si>
  <si>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</si>
  <si>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</si>
  <si>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</si>
  <si>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</si>
  <si>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</si>
  <si>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</si>
  <si>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</si>
  <si>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</si>
  <si>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</si>
  <si>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</si>
  <si>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</si>
  <si>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</si>
  <si>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</si>
  <si>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</si>
  <si>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</si>
  <si>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</si>
  <si>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</si>
  <si>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</si>
  <si>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</si>
  <si>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</si>
  <si>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</si>
  <si>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</si>
  <si>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</si>
  <si>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</si>
  <si>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</si>
  <si>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</si>
  <si>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</si>
  <si>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</si>
  <si>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</si>
  <si>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</si>
  <si>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</si>
  <si>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</si>
  <si>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</si>
  <si>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</si>
  <si>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</si>
  <si>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</si>
  <si>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</si>
  <si>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</si>
  <si>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</si>
  <si>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</si>
  <si>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</si>
  <si>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</si>
  <si>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</si>
  <si>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</si>
  <si>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</si>
  <si>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</si>
  <si>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</si>
  <si>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</si>
  <si>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</si>
  <si>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</si>
  <si>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</si>
  <si>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</si>
  <si>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</si>
  <si>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</si>
  <si>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</si>
  <si>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</si>
  <si>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</si>
  <si>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</si>
  <si>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</si>
  <si>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</si>
  <si>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</si>
  <si>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</si>
  <si>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</si>
  <si>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</si>
  <si>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</si>
  <si>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</si>
  <si>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</si>
  <si>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</si>
  <si>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</si>
  <si>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</si>
  <si>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</si>
  <si>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</si>
  <si>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</si>
  <si>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</si>
  <si>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</si>
  <si>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</si>
  <si>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</si>
  <si>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</si>
  <si>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</si>
  <si>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</si>
  <si>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</si>
  <si>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</si>
  <si>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</si>
  <si>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</si>
  <si>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</si>
  <si>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</si>
  <si>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</si>
  <si>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</si>
  <si>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</si>
  <si>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</si>
  <si>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</si>
  <si>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</si>
  <si>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</si>
  <si>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</si>
  <si>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</si>
  <si>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経営の健全化、効率性については平均値と比べて不良の数値であったが、平成30年度から適正な数値になってきている。
　老朽化の状況については、角打・丸滝処理区について、減価償却率や管渠老朽化率を踏まえた状況把握が必要となってきており、令和元年度に策定したストックマネジメント全体計画（現況調査及びリスク査定）に基づき効率的な管渠更新事業を推進する。</t>
    <phoneticPr fontId="4"/>
  </si>
  <si>
    <t>　管渠改善率は、平成30年度から0％となっている。
　角打・丸滝処理区については、平成30年度末で20年以上経過しており、減価償却率や管渠老朽化率を踏まえた状況把握が必要となってきており、令和元年度に策定したストックマネジメント全体計画（現況調査及びリスク査定）に基づき効率的な管渠更新事業を推進する。</t>
    <phoneticPr fontId="4"/>
  </si>
  <si>
    <t xml:space="preserve">　収益的収支比率は、H30年度まで毎年減少であったが、R1年度から一般会計繰入基準を総務省基準に基づいて算定したため一部改善されている。
　引き続き経営改善に向けた取り組みが必要な状況である。
企業債残高対事業規模比率は、令和２年度と比べて一般会計負担額が増額したため低くなっている。
　経費回収率及び汚水処理原価は、令和元年度策定したストックマネジメント全体計画事業支出による増減がある。接続率上昇及び料金改定による使用料収入の増加は見込まれるが、今後も適正な使用料収入の確保及び汚水処理費の削減が必要である。
　施設利用率は平均値の47.32%に比べて11.08%と低い。今後は、接続率上昇に伴い徴増していくと考えられる。
　水洗化率は平均値の81.33%に比べて60.41%と低く、水洗化率向上の取り組みが必要である。
</t>
    <rPh sb="111" eb="113">
      <t>レイワ</t>
    </rPh>
    <rPh sb="114" eb="116">
      <t>ネンド</t>
    </rPh>
    <rPh sb="128" eb="130">
      <t>ゾウガク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</si>
</sst>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FB-4213-885B-28C1897AF9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2FFB-4213-885B-28C1897AF9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23</c:v>
                </c:pt>
                <c:pt idx="1">
                  <c:v>16.59</c:v>
                </c:pt>
                <c:pt idx="2">
                  <c:v>12.39</c:v>
                </c:pt>
                <c:pt idx="3">
                  <c:v>11.42</c:v>
                </c:pt>
                <c:pt idx="4">
                  <c:v>11.08</c:v>
                </c:pt>
              </c:numCache>
            </c:numRef>
          </c:val>
          <c:extLst>
            <c:ext xmlns:c16="http://schemas.microsoft.com/office/drawing/2014/chart" uri="{C3380CC4-5D6E-409C-BE32-E72D297353CC}">
              <c16:uniqueId val="{00000000-EE21-4848-9A6A-7666C7DC12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EE21-4848-9A6A-7666C7DC12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56.2</c:v>
                </c:pt>
                <c:pt idx="1">
                  <c:v>62.55</c:v>
                </c:pt>
                <c:pt idx="2">
                  <c:v>54.87</c:v>
                </c:pt>
                <c:pt idx="3">
                  <c:v>60.79</c:v>
                </c:pt>
                <c:pt idx="4">
                  <c:v>60.41</c:v>
                </c:pt>
              </c:numCache>
            </c:numRef>
          </c:val>
          <c:extLst>
            <c:ext xmlns:c16="http://schemas.microsoft.com/office/drawing/2014/chart" uri="{C3380CC4-5D6E-409C-BE32-E72D297353CC}">
              <c16:uniqueId val="{00000000-46FE-4173-8D21-D59042E9D6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46FE-4173-8D21-D59042E9D6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95.33</c:v>
                </c:pt>
                <c:pt idx="1">
                  <c:v>99.4</c:v>
                </c:pt>
                <c:pt idx="2">
                  <c:v>99.35</c:v>
                </c:pt>
                <c:pt idx="3">
                  <c:v>99.74</c:v>
                </c:pt>
                <c:pt idx="4">
                  <c:v>99.67</c:v>
                </c:pt>
              </c:numCache>
            </c:numRef>
          </c:val>
          <c:extLst>
            <c:ext xmlns:c16="http://schemas.microsoft.com/office/drawing/2014/chart" uri="{C3380CC4-5D6E-409C-BE32-E72D297353CC}">
              <c16:uniqueId val="{00000000-EF95-4A2A-A494-45C09C6C2A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5-4A2A-A494-45C09C6C2A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5-41C6-BD3A-A974C1F1BC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5-41C6-BD3A-A974C1F1BC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86-4898-A12E-A90CF9AE07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86-4898-A12E-A90CF9AE07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A2-42BA-8FBE-6D480C130A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A2-42BA-8FBE-6D480C130A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07-4DA2-A280-6A8B7338E6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7-4DA2-A280-6A8B7338E6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2.7</c:v>
                </c:pt>
                <c:pt idx="1">
                  <c:v>0</c:v>
                </c:pt>
                <c:pt idx="2" formatCode="#,##0.00;&quot;△&quot;#,##0.00;&quot;-&quot;">
                  <c:v>2651.29</c:v>
                </c:pt>
                <c:pt idx="3">
                  <c:v>0</c:v>
                </c:pt>
                <c:pt idx="4">
                  <c:v>0</c:v>
                </c:pt>
              </c:numCache>
            </c:numRef>
          </c:val>
          <c:extLst>
            <c:ext xmlns:c16="http://schemas.microsoft.com/office/drawing/2014/chart" uri="{C3380CC4-5D6E-409C-BE32-E72D297353CC}">
              <c16:uniqueId val="{00000000-D8A1-4658-B4A9-B9902453BC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D8A1-4658-B4A9-B9902453BC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76.13</c:v>
                </c:pt>
                <c:pt idx="1">
                  <c:v>80.819999999999993</c:v>
                </c:pt>
                <c:pt idx="2">
                  <c:v>82.64</c:v>
                </c:pt>
                <c:pt idx="3">
                  <c:v>80.52</c:v>
                </c:pt>
                <c:pt idx="4">
                  <c:v>65.17</c:v>
                </c:pt>
              </c:numCache>
            </c:numRef>
          </c:val>
          <c:extLst>
            <c:ext xmlns:c16="http://schemas.microsoft.com/office/drawing/2014/chart" uri="{C3380CC4-5D6E-409C-BE32-E72D297353CC}">
              <c16:uniqueId val="{00000000-E455-40D8-B9EC-2DBDE718FA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E455-40D8-B9EC-2DBDE718FA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178.84</c:v>
                </c:pt>
                <c:pt idx="1">
                  <c:v>232.69</c:v>
                </c:pt>
                <c:pt idx="2">
                  <c:v>185.74</c:v>
                </c:pt>
                <c:pt idx="3">
                  <c:v>190.97</c:v>
                </c:pt>
                <c:pt idx="4">
                  <c:v>214.35</c:v>
                </c:pt>
              </c:numCache>
            </c:numRef>
          </c:val>
          <c:extLst>
            <c:ext xmlns:c16="http://schemas.microsoft.com/office/drawing/2014/chart" uri="{C3380CC4-5D6E-409C-BE32-E72D297353CC}">
              <c16:uniqueId val="{00000000-0A26-4DA4-B1EE-418882AF3E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0A26-4DA4-B1EE-418882AF3E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身延町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10391</v>
      </c>
      <c r="AM8" s="42"/>
      <c r="AN8" s="42"/>
      <c r="AO8" s="42"/>
      <c r="AP8" s="42"/>
      <c r="AQ8" s="42"/>
      <c r="AR8" s="42"/>
      <c r="AS8" s="42"/>
      <c r="AT8" s="35">
        <f>データ!T6</f>
        <v>301.98</v>
      </c>
      <c r="AU8" s="35"/>
      <c r="AV8" s="35"/>
      <c r="AW8" s="35"/>
      <c r="AX8" s="35"/>
      <c r="AY8" s="35"/>
      <c r="AZ8" s="35"/>
      <c r="BA8" s="35"/>
      <c r="BB8" s="35">
        <f>データ!U6</f>
        <v>34.409999999999997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22.13</v>
      </c>
      <c r="Q10" s="35"/>
      <c r="R10" s="35"/>
      <c r="S10" s="35"/>
      <c r="T10" s="35"/>
      <c r="U10" s="35"/>
      <c r="V10" s="35"/>
      <c r="W10" s="35">
        <f>データ!Q6</f>
        <v>100</v>
      </c>
      <c r="X10" s="35"/>
      <c r="Y10" s="35"/>
      <c r="Z10" s="35"/>
      <c r="AA10" s="35"/>
      <c r="AB10" s="35"/>
      <c r="AC10" s="35"/>
      <c r="AD10" s="42">
        <f>データ!R6</f>
        <v>2310</v>
      </c>
      <c r="AE10" s="42"/>
      <c r="AF10" s="42"/>
      <c r="AG10" s="42"/>
      <c r="AH10" s="42"/>
      <c r="AI10" s="42"/>
      <c r="AJ10" s="42"/>
      <c r="AK10" s="2"/>
      <c r="AL10" s="42">
        <f>データ!V6</f>
        <v>2271</v>
      </c>
      <c r="AM10" s="42"/>
      <c r="AN10" s="42"/>
      <c r="AO10" s="42"/>
      <c r="AP10" s="42"/>
      <c r="AQ10" s="42"/>
      <c r="AR10" s="42"/>
      <c r="AS10" s="42"/>
      <c r="AT10" s="35">
        <f>データ!W6</f>
        <v>1.61</v>
      </c>
      <c r="AU10" s="35"/>
      <c r="AV10" s="35"/>
      <c r="AW10" s="35"/>
      <c r="AX10" s="35"/>
      <c r="AY10" s="35"/>
      <c r="AZ10" s="35"/>
      <c r="BA10" s="35"/>
      <c r="BB10" s="35">
        <f>データ!X6</f>
        <v>1410.56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I2bGsGThgkkb8BqfsMOg32EXWdfcu7jndpPv/8bLyyD3IL+n9F5mVD0e2a0LmT69NIub9FOL0QU9GDNf917GcA==" saltValue="AN93ShzvhnMHBkIvU+687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193658</v>
      </c>
      <c r="D6" s="19">
        <f t="shared" si="3"/>
        <v>47</v>
      </c>
      <c r="E6" s="19">
        <f t="shared" si="3"/>
        <v>17</v>
      </c>
      <c r="F6" s="19">
        <f t="shared" si="3"/>
        <v>1</v>
      </c>
      <c r="G6" s="19">
        <f t="shared" si="3"/>
        <v>0</v>
      </c>
      <c r="H6" s="19" t="str">
        <f t="shared" si="3"/>
        <v>山梨県　身延町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22.13</v>
      </c>
      <c r="Q6" s="20">
        <f t="shared" si="3"/>
        <v>100</v>
      </c>
      <c r="R6" s="20">
        <f t="shared" si="3"/>
        <v>2310</v>
      </c>
      <c r="S6" s="20">
        <f t="shared" si="3"/>
        <v>10391</v>
      </c>
      <c r="T6" s="20">
        <f t="shared" si="3"/>
        <v>301.98</v>
      </c>
      <c r="U6" s="20">
        <f t="shared" si="3"/>
        <v>34.409999999999997</v>
      </c>
      <c r="V6" s="20">
        <f t="shared" si="3"/>
        <v>2271</v>
      </c>
      <c r="W6" s="20">
        <f t="shared" si="3"/>
        <v>1.61</v>
      </c>
      <c r="X6" s="20">
        <f t="shared" si="3"/>
        <v>1410.56</v>
      </c>
      <c r="Y6" s="21">
        <f>IF(Y7="",NA(),Y7)</f>
        <v>95.33</v>
      </c>
      <c r="Z6" s="21">
        <f t="shared" ref="Z6:AH6" si="4">IF(Z7="",NA(),Z7)</f>
        <v>99.4</v>
      </c>
      <c r="AA6" s="21">
        <f t="shared" si="4"/>
        <v>99.35</v>
      </c>
      <c r="AB6" s="21">
        <f t="shared" si="4"/>
        <v>99.74</v>
      </c>
      <c r="AC6" s="21">
        <f t="shared" si="4"/>
        <v>99.67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v>
      </c>
      <c r="BG6" s="20">
        <f t="shared" ref="BG6:BO6" si="7">IF(BG7="",NA(),BG7)</f>
        <v>0</v>
      </c>
      <c r="BH6" s="21">
        <f t="shared" si="7"/>
        <v>2651.29</v>
      </c>
      <c r="BI6" s="20">
        <f t="shared" si="7"/>
        <v>0</v>
      </c>
      <c r="BJ6" s="20">
        <f t="shared" si="7"/>
        <v>0</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76.13</v>
      </c>
      <c r="BR6" s="21">
        <f t="shared" ref="BR6:BZ6" si="8">IF(BR7="",NA(),BR7)</f>
        <v>80.819999999999993</v>
      </c>
      <c r="BS6" s="21">
        <f t="shared" si="8"/>
        <v>82.64</v>
      </c>
      <c r="BT6" s="21">
        <f t="shared" si="8"/>
        <v>80.52</v>
      </c>
      <c r="BU6" s="21">
        <f t="shared" si="8"/>
        <v>65.17</v>
      </c>
      <c r="BV6" s="21">
        <f t="shared" si="8"/>
        <v>78.92</v>
      </c>
      <c r="BW6" s="21">
        <f t="shared" si="8"/>
        <v>74.17</v>
      </c>
      <c r="BX6" s="21">
        <f t="shared" si="8"/>
        <v>79.77</v>
      </c>
      <c r="BY6" s="21">
        <f t="shared" si="8"/>
        <v>79.63</v>
      </c>
      <c r="BZ6" s="21">
        <f t="shared" si="8"/>
        <v>76.78</v>
      </c>
      <c r="CA6" s="20" t="str">
        <f>IF(CA7="","",IF(CA7="-","【-】","【"&amp;SUBSTITUTE(TEXT(CA7,"#,##0.00"),"-","△")&amp;"】"))</f>
        <v>【97.61】</v>
      </c>
      <c r="CB6" s="21">
        <f>IF(CB7="",NA(),CB7)</f>
        <v>178.84</v>
      </c>
      <c r="CC6" s="21">
        <f t="shared" ref="CC6:CK6" si="9">IF(CC7="",NA(),CC7)</f>
        <v>232.69</v>
      </c>
      <c r="CD6" s="21">
        <f t="shared" si="9"/>
        <v>185.74</v>
      </c>
      <c r="CE6" s="21">
        <f t="shared" si="9"/>
        <v>190.97</v>
      </c>
      <c r="CF6" s="21">
        <f t="shared" si="9"/>
        <v>214.35</v>
      </c>
      <c r="CG6" s="21">
        <f t="shared" si="9"/>
        <v>220.31</v>
      </c>
      <c r="CH6" s="21">
        <f t="shared" si="9"/>
        <v>230.95</v>
      </c>
      <c r="CI6" s="21">
        <f t="shared" si="9"/>
        <v>214.56</v>
      </c>
      <c r="CJ6" s="21">
        <f t="shared" si="9"/>
        <v>213.66</v>
      </c>
      <c r="CK6" s="21">
        <f t="shared" si="9"/>
        <v>224.31</v>
      </c>
      <c r="CL6" s="20" t="str">
        <f>IF(CL7="","",IF(CL7="-","【-】","【"&amp;SUBSTITUTE(TEXT(CL7,"#,##0.00"),"-","△")&amp;"】"))</f>
        <v>【138.29】</v>
      </c>
      <c r="CM6" s="21">
        <f>IF(CM7="",NA(),CM7)</f>
        <v>23</v>
      </c>
      <c r="CN6" s="21">
        <f t="shared" ref="CN6:CV6" si="10">IF(CN7="",NA(),CN7)</f>
        <v>16.59</v>
      </c>
      <c r="CO6" s="21">
        <f t="shared" si="10"/>
        <v>12.39</v>
      </c>
      <c r="CP6" s="21">
        <f t="shared" si="10"/>
        <v>11.42</v>
      </c>
      <c r="CQ6" s="21">
        <f t="shared" si="10"/>
        <v>11.08</v>
      </c>
      <c r="CR6" s="21">
        <f t="shared" si="10"/>
        <v>49.68</v>
      </c>
      <c r="CS6" s="21">
        <f t="shared" si="10"/>
        <v>49.27</v>
      </c>
      <c r="CT6" s="21">
        <f t="shared" si="10"/>
        <v>49.47</v>
      </c>
      <c r="CU6" s="21">
        <f t="shared" si="10"/>
        <v>48.19</v>
      </c>
      <c r="CV6" s="21">
        <f t="shared" si="10"/>
        <v>47.32</v>
      </c>
      <c r="CW6" s="20" t="str">
        <f>IF(CW7="","",IF(CW7="-","【-】","【"&amp;SUBSTITUTE(TEXT(CW7,"#,##0.00"),"-","△")&amp;"】"))</f>
        <v>【59.10】</v>
      </c>
      <c r="CX6" s="21">
        <f>IF(CX7="",NA(),CX7)</f>
        <v>56.2</v>
      </c>
      <c r="CY6" s="21">
        <f t="shared" ref="CY6:DG6" si="11">IF(CY7="",NA(),CY7)</f>
        <v>62.55</v>
      </c>
      <c r="CZ6" s="21">
        <f t="shared" si="11"/>
        <v>54.87</v>
      </c>
      <c r="DA6" s="21">
        <f t="shared" si="11"/>
        <v>60.79</v>
      </c>
      <c r="DB6" s="21">
        <f t="shared" si="11"/>
        <v>60.41</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2">
      <c r="A7" s="14"/>
      <c r="B7" s="23">
        <v>2022</v>
      </c>
      <c r="C7" s="23">
        <v>193658</v>
      </c>
      <c r="D7" s="23">
        <v>47</v>
      </c>
      <c r="E7" s="23">
        <v>17</v>
      </c>
      <c r="F7" s="23">
        <v>1</v>
      </c>
      <c r="G7" s="23">
        <v>0</v>
      </c>
      <c r="H7" s="23" t="s">
        <v>98</v>
      </c>
      <c r="I7" s="23" t="s">
        <v>99</v>
      </c>
      <c r="J7" s="23" t="s">
        <v>100</v>
      </c>
      <c r="K7" s="23" t="s">
        <v>101</v>
      </c>
      <c r="L7" s="23" t="s">
        <v>102</v>
      </c>
      <c r="M7" s="23" t="s">
        <v>103</v>
      </c>
      <c r="N7" s="24" t="s">
        <v>104</v>
      </c>
      <c r="O7" s="24" t="s">
        <v>105</v>
      </c>
      <c r="P7" s="24">
        <v>22.13</v>
      </c>
      <c r="Q7" s="24">
        <v>100</v>
      </c>
      <c r="R7" s="24">
        <v>2310</v>
      </c>
      <c r="S7" s="24">
        <v>10391</v>
      </c>
      <c r="T7" s="24">
        <v>301.98</v>
      </c>
      <c r="U7" s="24">
        <v>34.409999999999997</v>
      </c>
      <c r="V7" s="24">
        <v>2271</v>
      </c>
      <c r="W7" s="24">
        <v>1.61</v>
      </c>
      <c r="X7" s="24">
        <v>1410.56</v>
      </c>
      <c r="Y7" s="24">
        <v>95.33</v>
      </c>
      <c r="Z7" s="24">
        <v>99.4</v>
      </c>
      <c r="AA7" s="24">
        <v>99.35</v>
      </c>
      <c r="AB7" s="24">
        <v>99.74</v>
      </c>
      <c r="AC7" s="24">
        <v>99.67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v>
      </c>
      <c r="BG7" s="24">
        <v>0</v>
      </c>
      <c r="BH7" s="24">
        <v>2651.29</v>
      </c>
      <c r="BI7" s="24">
        <v>0</v>
      </c>
      <c r="BJ7" s="24">
        <v>0</v>
      </c>
      <c r="BK7" s="24">
        <v>1048.23</v>
      </c>
      <c r="BL7" s="24">
        <v>1130.42</v>
      </c>
      <c r="BM7" s="24">
        <v>1245.0999999999999</v>
      </c>
      <c r="BN7" s="24">
        <v>1108.8</v>
      </c>
      <c r="BO7" s="24">
        <v>1194.56</v>
      </c>
      <c r="BP7" s="24">
        <v>652.82000000000005</v>
      </c>
      <c r="BQ7" s="24">
        <v>76.13</v>
      </c>
      <c r="BR7" s="24">
        <v>80.819999999999993</v>
      </c>
      <c r="BS7" s="24">
        <v>82.64</v>
      </c>
      <c r="BT7" s="24">
        <v>80.52</v>
      </c>
      <c r="BU7" s="24">
        <v>65.17</v>
      </c>
      <c r="BV7" s="24">
        <v>78.92</v>
      </c>
      <c r="BW7" s="24">
        <v>74.17</v>
      </c>
      <c r="BX7" s="24">
        <v>79.77</v>
      </c>
      <c r="BY7" s="24">
        <v>79.63</v>
      </c>
      <c r="BZ7" s="24">
        <v>76.78</v>
      </c>
      <c r="CA7" s="24">
        <v>97.61</v>
      </c>
      <c r="CB7" s="24">
        <v>178.84</v>
      </c>
      <c r="CC7" s="24">
        <v>232.69</v>
      </c>
      <c r="CD7" s="24">
        <v>185.74</v>
      </c>
      <c r="CE7" s="24">
        <v>190.97</v>
      </c>
      <c r="CF7" s="24">
        <v>214.35</v>
      </c>
      <c r="CG7" s="24">
        <v>220.31</v>
      </c>
      <c r="CH7" s="24">
        <v>230.95</v>
      </c>
      <c r="CI7" s="24">
        <v>214.56</v>
      </c>
      <c r="CJ7" s="24">
        <v>213.66</v>
      </c>
      <c r="CK7" s="24">
        <v>224.31</v>
      </c>
      <c r="CL7" s="24">
        <v>138.29</v>
      </c>
      <c r="CM7" s="24">
        <v>23</v>
      </c>
      <c r="CN7" s="24">
        <v>16.59</v>
      </c>
      <c r="CO7" s="24">
        <v>12.39</v>
      </c>
      <c r="CP7" s="24">
        <v>11.42</v>
      </c>
      <c r="CQ7" s="24">
        <v>11.08</v>
      </c>
      <c r="CR7" s="24">
        <v>49.68</v>
      </c>
      <c r="CS7" s="24">
        <v>49.27</v>
      </c>
      <c r="CT7" s="24">
        <v>49.47</v>
      </c>
      <c r="CU7" s="24">
        <v>48.19</v>
      </c>
      <c r="CV7" s="24">
        <v>47.32</v>
      </c>
      <c r="CW7" s="24">
        <v>59.1</v>
      </c>
      <c r="CX7" s="24">
        <v>56.2</v>
      </c>
      <c r="CY7" s="24">
        <v>62.55</v>
      </c>
      <c r="CZ7" s="24">
        <v>54.87</v>
      </c>
      <c r="DA7" s="24">
        <v>60.79</v>
      </c>
      <c r="DB7" s="24">
        <v>60.41</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2024-02-01T01:00:53Z</cp:lastPrinted>
  <dcterms:created xsi:type="dcterms:W3CDTF">2023-12-12T02:47:08Z</dcterms:created>
  <dcterms:modified xsi:type="dcterms:W3CDTF">2024-02-29T04:13:55Z</dcterms:modified>
  <cp:category/>
</cp:coreProperties>
</file>