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IMPCA223015a\Desktop\【20240117】【山梨県市町村課】公営企業に係る経営比較分析表（令和4年度）の分析等（依頼）[2月5日期限]\【経営比較分析表】2022_193461_47_1718\"/>
    </mc:Choice>
  </mc:AlternateContent>
  <xr:revisionPtr revIDLastSave="0" documentId="13_ncr:1_{3B710418-827B-45A6-B86E-5DE45A9147BB}" xr6:coauthVersionLast="47" xr6:coauthVersionMax="47" xr10:uidLastSave="{00000000-0000-0000-0000-000000000000}"/>
  <workbookProtection workbookAlgorithmName="SHA-512" workbookHashValue="33BdEqFNTIb9655m/4Pa3f5DhvRU+jI3ZhZOAZ2zyxdVZZubu3r3jFuaRyWgrLA9PBKaCusGBL2M4EKVGmp6RQ==" workbookSaltValue="GiUyCN95ALH6pEgoJdE2OQ==" workbookSpinCount="100000" lockStructure="1"/>
  <bookViews>
    <workbookView xWindow="-108" yWindow="-108" windowWidth="23256" windowHeight="12456"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AL10" i="4" s="1"/>
  <c r="U6" i="5"/>
  <c r="BB8" i="4" s="1"/>
  <c r="T6" i="5"/>
  <c r="AT8" i="4" s="1"/>
  <c r="S6" i="5"/>
  <c r="AL8" i="4" s="1"/>
  <c r="R6" i="5"/>
  <c r="Q6" i="5"/>
  <c r="W10" i="4" s="1"/>
  <c r="P6" i="5"/>
  <c r="O6" i="5"/>
  <c r="N6" i="5"/>
  <c r="M6" i="5"/>
  <c r="AD8" i="4" s="1"/>
  <c r="L6" i="5"/>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6" i="4"/>
  <c r="K86" i="4"/>
  <c r="J86" i="4"/>
  <c r="E86" i="4"/>
  <c r="AD10" i="4"/>
  <c r="P10" i="4"/>
  <c r="I10" i="4"/>
  <c r="B10" i="4"/>
  <c r="W8" i="4"/>
  <c r="P8" i="4"/>
  <c r="I8" i="4"/>
</calcChain>
</file>

<file path=xl/sharedStrings.xml><?xml version="1.0" encoding="utf-8"?>
<sst xmlns="http://schemas.openxmlformats.org/spreadsheetml/2006/main" count="241" uniqueCount="118">
  <si>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</si>
  <si>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</si>
  <si>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</si>
  <si>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</si>
  <si>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</si>
  <si>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</si>
  <si>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</si>
  <si>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</si>
  <si>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</si>
  <si>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</si>
  <si>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</si>
  <si>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</si>
  <si>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</si>
  <si>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</si>
  <si>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</si>
  <si>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</si>
  <si>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</si>
  <si>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</si>
  <si>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</si>
  <si>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</si>
  <si>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</si>
  <si>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</si>
  <si>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</si>
  <si>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</si>
  <si>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</si>
  <si>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</si>
  <si>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</si>
  <si>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</si>
  <si>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</si>
  <si>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</si>
  <si>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</si>
  <si>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</si>
  <si>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</si>
  <si>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</si>
  <si>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</si>
  <si>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</si>
  <si>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</si>
  <si>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</si>
  <si>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</si>
  <si>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</si>
  <si>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</si>
  <si>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</si>
  <si>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</si>
  <si>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</si>
  <si>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</si>
  <si>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</si>
  <si>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</si>
  <si>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</si>
  <si>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</si>
  <si>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</si>
  <si>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</si>
  <si>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</si>
  <si>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</si>
  <si>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</si>
  <si>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</si>
  <si>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</si>
  <si>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</si>
  <si>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</si>
  <si>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</si>
  <si>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</si>
  <si>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</si>
  <si>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</si>
  <si>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</si>
  <si>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</si>
  <si>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</si>
  <si>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</si>
  <si>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</si>
  <si>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</si>
  <si>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</si>
  <si>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</si>
  <si>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</si>
  <si>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</si>
  <si>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</si>
  <si>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</si>
  <si>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</si>
  <si>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</si>
  <si>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</si>
  <si>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</si>
  <si>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</si>
  <si>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</si>
  <si>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</si>
  <si>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</si>
  <si>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</si>
  <si>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</si>
  <si>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</si>
  <si>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</si>
  <si>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</si>
  <si>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</si>
  <si>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</si>
  <si>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</si>
  <si>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</si>
  <si>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</si>
  <si>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</si>
  <si>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</si>
  <si>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</si>
  <si>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</si>
  <si>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市川三郷町</t>
  </si>
  <si>
    <t>法非適用</t>
  </si>
  <si>
    <t>下水道事業</t>
  </si>
  <si>
    <t>公共下水道</t>
  </si>
  <si>
    <t>Cc2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</si>
  <si>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</si>
  <si>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</si>
  <si>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</si>
  <si>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</si>
  <si>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</si>
  <si>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</si>
  <si>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</si>
  <si>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</si>
  <si>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</si>
  <si>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</si>
  <si>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</si>
  <si>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</si>
  <si>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</si>
  <si>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</si>
  <si>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xml:space="preserve">収益的収支比率
維持管理費等は横ばいで推移しているが、地方債が増加したため昨年度より悪化している。
企業債残高対事業規模比率
H30年度より減少傾向が続いているが、R04年度は増加している。企業債残高をより考慮した事業及び普及促進が必要と考える。
経費回収率
昨年度より伸びてはいるが、100％を下回っている状況なので料金改定での使用料収入の確保が必要と考える。
汚水処理原価
汚泥処理費用等の減少により昨年に比べ降下している。
水洗化率
昨年に引き続き、新規宅地分譲の増加により上昇傾向となっている。
本町においては経営改善に向けた使用料金の改定が必須と考える。償還金のピークを迎え厳しい状況が続いているが、料金改定のほか、水洗化率を上げる施策を進めることで更なる使用料アップに取り組んでいく。
</t>
    <rPh sb="15" eb="16">
      <t>ヨコ</t>
    </rPh>
    <rPh sb="19" eb="21">
      <t>スイイ</t>
    </rPh>
    <rPh sb="27" eb="30">
      <t>チホウサイ</t>
    </rPh>
    <rPh sb="31" eb="33">
      <t>ゾウカ</t>
    </rPh>
    <rPh sb="37" eb="40">
      <t>サクネンド</t>
    </rPh>
    <rPh sb="42" eb="44">
      <t>アッカ</t>
    </rPh>
    <rPh sb="86" eb="88">
      <t>ネンド</t>
    </rPh>
    <rPh sb="89" eb="91">
      <t>ゾウカ</t>
    </rPh>
    <rPh sb="96" eb="101">
      <t>キギョウサイザンダカ</t>
    </rPh>
    <rPh sb="104" eb="106">
      <t>コウリョ</t>
    </rPh>
    <rPh sb="108" eb="110">
      <t>ジギョウ</t>
    </rPh>
    <rPh sb="110" eb="111">
      <t>オヨ</t>
    </rPh>
    <rPh sb="112" eb="116">
      <t>フキュウソクシン</t>
    </rPh>
    <rPh sb="117" eb="119">
      <t>ヒツヨウ</t>
    </rPh>
    <rPh sb="120" eb="121">
      <t>カンガ</t>
    </rPh>
    <rPh sb="150" eb="152">
      <t>シタマワ</t>
    </rPh>
    <rPh sb="156" eb="158">
      <t>ジョウキョウ</t>
    </rPh>
    <rPh sb="161" eb="165">
      <t>リョウキンカイテイ</t>
    </rPh>
    <rPh sb="167" eb="172">
      <t>シヨウリョウシュウニュウ</t>
    </rPh>
    <rPh sb="173" eb="175">
      <t>カクホ</t>
    </rPh>
    <rPh sb="176" eb="178">
      <t>ヒツヨウ</t>
    </rPh>
    <rPh sb="179" eb="180">
      <t>カンガ</t>
    </rPh>
    <rPh sb="257" eb="259">
      <t>ホンチョウ</t>
    </rPh>
    <rPh sb="264" eb="268">
      <t>ケイエイカイゼン</t>
    </rPh>
    <rPh sb="269" eb="270">
      <t>ム</t>
    </rPh>
    <rPh sb="272" eb="276">
      <t>シヨウリョウキン</t>
    </rPh>
    <rPh sb="277" eb="279">
      <t>カイテイ</t>
    </rPh>
    <rPh sb="280" eb="282">
      <t>ヒッス</t>
    </rPh>
    <rPh sb="283" eb="284">
      <t>カンガ</t>
    </rPh>
    <rPh sb="287" eb="290">
      <t>ショウカンキン</t>
    </rPh>
    <rPh sb="295" eb="296">
      <t>ムカ</t>
    </rPh>
    <rPh sb="297" eb="298">
      <t>キビ</t>
    </rPh>
    <rPh sb="300" eb="302">
      <t>ジョウキョウ</t>
    </rPh>
    <rPh sb="303" eb="304">
      <t>ツヅ</t>
    </rPh>
    <rPh sb="310" eb="314">
      <t>リョウキンカイテイ</t>
    </rPh>
    <rPh sb="318" eb="322">
      <t>スイセンカリツ</t>
    </rPh>
    <rPh sb="323" eb="324">
      <t>ア</t>
    </rPh>
    <rPh sb="326" eb="328">
      <t>シサク</t>
    </rPh>
    <rPh sb="329" eb="330">
      <t>スス</t>
    </rPh>
    <rPh sb="335" eb="336">
      <t>サラ</t>
    </rPh>
    <rPh sb="338" eb="341">
      <t>シヨウリョウ</t>
    </rPh>
    <rPh sb="345" eb="346">
      <t>ト</t>
    </rPh>
    <rPh sb="347" eb="348">
      <t>ク</t>
    </rPh>
    <phoneticPr fontId="4"/>
  </si>
  <si>
    <t>耐震化計画との整合性を図りながら更新計画を策定し、事業実施を検討していく。経費回収率は、事業実施と使用料のバランスを考えると共に、今後は適正な使用料の改正をおこなう必要がある。</t>
    <phoneticPr fontId="4"/>
  </si>
  <si>
    <t>管渠等の耐用年数未到来であり、管路調査においても良好な状態であるため、管渠改善率は0％となっている。今後は下水道施設の修繕の増加が見込まれるため、更新計画の策定が必要と考える。</t>
    <rPh sb="84" eb="85">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</si>
</sst>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rgb="FF0000CC"/>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066-443F-84CB-22FEF78A4E36}"/>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0.13</c:v>
                </c:pt>
                <c:pt idx="1">
                  <c:v>0.15</c:v>
                </c:pt>
                <c:pt idx="2">
                  <c:v>1.65</c:v>
                </c:pt>
                <c:pt idx="3">
                  <c:v>0.14000000000000001</c:v>
                </c:pt>
                <c:pt idx="4">
                  <c:v>0.08</c:v>
                </c:pt>
              </c:numCache>
            </c:numRef>
          </c:val>
          <c:smooth val="0"/>
          <c:extLst>
            <c:ext xmlns:c16="http://schemas.microsoft.com/office/drawing/2014/chart" uri="{C3380CC4-5D6E-409C-BE32-E72D297353CC}">
              <c16:uniqueId val="{00000001-5066-443F-84CB-22FEF78A4E36}"/>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A26-4D7A-8D0F-33084FE0EFE4}"/>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52.58</c:v>
                </c:pt>
                <c:pt idx="1">
                  <c:v>50.94</c:v>
                </c:pt>
                <c:pt idx="2">
                  <c:v>50.53</c:v>
                </c:pt>
                <c:pt idx="3">
                  <c:v>51.42</c:v>
                </c:pt>
                <c:pt idx="4">
                  <c:v>48.95</c:v>
                </c:pt>
              </c:numCache>
            </c:numRef>
          </c:val>
          <c:smooth val="0"/>
          <c:extLst>
            <c:ext xmlns:c16="http://schemas.microsoft.com/office/drawing/2014/chart" uri="{C3380CC4-5D6E-409C-BE32-E72D297353CC}">
              <c16:uniqueId val="{00000001-4A26-4D7A-8D0F-33084FE0EFE4}"/>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81.48</c:v>
                </c:pt>
                <c:pt idx="1">
                  <c:v>83.81</c:v>
                </c:pt>
                <c:pt idx="2">
                  <c:v>84.02</c:v>
                </c:pt>
                <c:pt idx="3">
                  <c:v>84.61</c:v>
                </c:pt>
                <c:pt idx="4">
                  <c:v>85.41</c:v>
                </c:pt>
              </c:numCache>
            </c:numRef>
          </c:val>
          <c:extLst>
            <c:ext xmlns:c16="http://schemas.microsoft.com/office/drawing/2014/chart" uri="{C3380CC4-5D6E-409C-BE32-E72D297353CC}">
              <c16:uniqueId val="{00000000-4951-40CA-94A4-2D54B0AABB08}"/>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83.02</c:v>
                </c:pt>
                <c:pt idx="1">
                  <c:v>82.55</c:v>
                </c:pt>
                <c:pt idx="2">
                  <c:v>82.08</c:v>
                </c:pt>
                <c:pt idx="3">
                  <c:v>81.34</c:v>
                </c:pt>
                <c:pt idx="4">
                  <c:v>81.14</c:v>
                </c:pt>
              </c:numCache>
            </c:numRef>
          </c:val>
          <c:smooth val="0"/>
          <c:extLst>
            <c:ext xmlns:c16="http://schemas.microsoft.com/office/drawing/2014/chart" uri="{C3380CC4-5D6E-409C-BE32-E72D297353CC}">
              <c16:uniqueId val="{00000001-4951-40CA-94A4-2D54B0AABB08}"/>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64.709999999999994</c:v>
                </c:pt>
                <c:pt idx="1">
                  <c:v>64.27</c:v>
                </c:pt>
                <c:pt idx="2">
                  <c:v>60.46</c:v>
                </c:pt>
                <c:pt idx="3">
                  <c:v>56.5</c:v>
                </c:pt>
                <c:pt idx="4">
                  <c:v>46.3</c:v>
                </c:pt>
              </c:numCache>
            </c:numRef>
          </c:val>
          <c:extLst>
            <c:ext xmlns:c16="http://schemas.microsoft.com/office/drawing/2014/chart" uri="{C3380CC4-5D6E-409C-BE32-E72D297353CC}">
              <c16:uniqueId val="{00000000-CC80-425A-9FA7-20D4FA45D261}"/>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C80-425A-9FA7-20D4FA45D261}"/>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848-45F0-BB9F-CAF82FBE8641}"/>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848-45F0-BB9F-CAF82FBE8641}"/>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BCB-46B9-8872-3FDBB17D9790}"/>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BCB-46B9-8872-3FDBB17D9790}"/>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49E-48A2-A4D0-EB39BB91CE15}"/>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49E-48A2-A4D0-EB39BB91CE15}"/>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A3A-49F7-9548-0DA2E170203C}"/>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A3A-49F7-9548-0DA2E170203C}"/>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2895.68</c:v>
                </c:pt>
                <c:pt idx="1">
                  <c:v>2588.1799999999998</c:v>
                </c:pt>
                <c:pt idx="2">
                  <c:v>2537.83</c:v>
                </c:pt>
                <c:pt idx="3">
                  <c:v>171.64</c:v>
                </c:pt>
                <c:pt idx="4">
                  <c:v>753.5</c:v>
                </c:pt>
              </c:numCache>
            </c:numRef>
          </c:val>
          <c:extLst>
            <c:ext xmlns:c16="http://schemas.microsoft.com/office/drawing/2014/chart" uri="{C3380CC4-5D6E-409C-BE32-E72D297353CC}">
              <c16:uniqueId val="{00000000-F83B-4A9D-9197-68216F52BC4A}"/>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958.81</c:v>
                </c:pt>
                <c:pt idx="1">
                  <c:v>1001.3</c:v>
                </c:pt>
                <c:pt idx="2">
                  <c:v>1050.51</c:v>
                </c:pt>
                <c:pt idx="3">
                  <c:v>1102.01</c:v>
                </c:pt>
                <c:pt idx="4">
                  <c:v>987.36</c:v>
                </c:pt>
              </c:numCache>
            </c:numRef>
          </c:val>
          <c:smooth val="0"/>
          <c:extLst>
            <c:ext xmlns:c16="http://schemas.microsoft.com/office/drawing/2014/chart" uri="{C3380CC4-5D6E-409C-BE32-E72D297353CC}">
              <c16:uniqueId val="{00000001-F83B-4A9D-9197-68216F52BC4A}"/>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35.35</c:v>
                </c:pt>
                <c:pt idx="1">
                  <c:v>37.08</c:v>
                </c:pt>
                <c:pt idx="2">
                  <c:v>34.78</c:v>
                </c:pt>
                <c:pt idx="3">
                  <c:v>67.650000000000006</c:v>
                </c:pt>
                <c:pt idx="4">
                  <c:v>73.959999999999994</c:v>
                </c:pt>
              </c:numCache>
            </c:numRef>
          </c:val>
          <c:extLst>
            <c:ext xmlns:c16="http://schemas.microsoft.com/office/drawing/2014/chart" uri="{C3380CC4-5D6E-409C-BE32-E72D297353CC}">
              <c16:uniqueId val="{00000000-CEDD-40A4-9CC5-D2B0CDBC8723}"/>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82.88</c:v>
                </c:pt>
                <c:pt idx="1">
                  <c:v>81.88</c:v>
                </c:pt>
                <c:pt idx="2">
                  <c:v>82.65</c:v>
                </c:pt>
                <c:pt idx="3">
                  <c:v>82.55</c:v>
                </c:pt>
                <c:pt idx="4">
                  <c:v>83.55</c:v>
                </c:pt>
              </c:numCache>
            </c:numRef>
          </c:val>
          <c:smooth val="0"/>
          <c:extLst>
            <c:ext xmlns:c16="http://schemas.microsoft.com/office/drawing/2014/chart" uri="{C3380CC4-5D6E-409C-BE32-E72D297353CC}">
              <c16:uniqueId val="{00000001-CEDD-40A4-9CC5-D2B0CDBC8723}"/>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299.44</c:v>
                </c:pt>
                <c:pt idx="1">
                  <c:v>290.69</c:v>
                </c:pt>
                <c:pt idx="2">
                  <c:v>310.8</c:v>
                </c:pt>
                <c:pt idx="3">
                  <c:v>160.66999999999999</c:v>
                </c:pt>
                <c:pt idx="4">
                  <c:v>145.71</c:v>
                </c:pt>
              </c:numCache>
            </c:numRef>
          </c:val>
          <c:extLst>
            <c:ext xmlns:c16="http://schemas.microsoft.com/office/drawing/2014/chart" uri="{C3380CC4-5D6E-409C-BE32-E72D297353CC}">
              <c16:uniqueId val="{00000000-00D9-4418-AC85-3A3ADCC44F4C}"/>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190.99</c:v>
                </c:pt>
                <c:pt idx="1">
                  <c:v>187.55</c:v>
                </c:pt>
                <c:pt idx="2">
                  <c:v>186.3</c:v>
                </c:pt>
                <c:pt idx="3">
                  <c:v>188.38</c:v>
                </c:pt>
                <c:pt idx="4">
                  <c:v>185.98</c:v>
                </c:pt>
              </c:numCache>
            </c:numRef>
          </c:val>
          <c:smooth val="0"/>
          <c:extLst>
            <c:ext xmlns:c16="http://schemas.microsoft.com/office/drawing/2014/chart" uri="{C3380CC4-5D6E-409C-BE32-E72D297353CC}">
              <c16:uniqueId val="{00000001-00D9-4418-AC85-3A3ADCC44F4C}"/>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Normal="100" workbookViewId="0">
      <selection activeCell="BL47" sqref="BL47:BZ63"/>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2">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2">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0" t="str">
        <f>データ!H6</f>
        <v>山梨県　市川三郷町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2">
      <c r="A8" s="2"/>
      <c r="B8" s="35" t="str">
        <f>データ!I6</f>
        <v>法非適用</v>
      </c>
      <c r="C8" s="35"/>
      <c r="D8" s="35"/>
      <c r="E8" s="35"/>
      <c r="F8" s="35"/>
      <c r="G8" s="35"/>
      <c r="H8" s="35"/>
      <c r="I8" s="35" t="str">
        <f>データ!J6</f>
        <v>下水道事業</v>
      </c>
      <c r="J8" s="35"/>
      <c r="K8" s="35"/>
      <c r="L8" s="35"/>
      <c r="M8" s="35"/>
      <c r="N8" s="35"/>
      <c r="O8" s="35"/>
      <c r="P8" s="35" t="str">
        <f>データ!K6</f>
        <v>公共下水道</v>
      </c>
      <c r="Q8" s="35"/>
      <c r="R8" s="35"/>
      <c r="S8" s="35"/>
      <c r="T8" s="35"/>
      <c r="U8" s="35"/>
      <c r="V8" s="35"/>
      <c r="W8" s="35" t="str">
        <f>データ!L6</f>
        <v>Cc2</v>
      </c>
      <c r="X8" s="35"/>
      <c r="Y8" s="35"/>
      <c r="Z8" s="35"/>
      <c r="AA8" s="35"/>
      <c r="AB8" s="35"/>
      <c r="AC8" s="35"/>
      <c r="AD8" s="36" t="str">
        <f>データ!$M$6</f>
        <v>非設置</v>
      </c>
      <c r="AE8" s="36"/>
      <c r="AF8" s="36"/>
      <c r="AG8" s="36"/>
      <c r="AH8" s="36"/>
      <c r="AI8" s="36"/>
      <c r="AJ8" s="36"/>
      <c r="AK8" s="3"/>
      <c r="AL8" s="37">
        <f>データ!S6</f>
        <v>14976</v>
      </c>
      <c r="AM8" s="37"/>
      <c r="AN8" s="37"/>
      <c r="AO8" s="37"/>
      <c r="AP8" s="37"/>
      <c r="AQ8" s="37"/>
      <c r="AR8" s="37"/>
      <c r="AS8" s="37"/>
      <c r="AT8" s="38">
        <f>データ!T6</f>
        <v>75.180000000000007</v>
      </c>
      <c r="AU8" s="38"/>
      <c r="AV8" s="38"/>
      <c r="AW8" s="38"/>
      <c r="AX8" s="38"/>
      <c r="AY8" s="38"/>
      <c r="AZ8" s="38"/>
      <c r="BA8" s="38"/>
      <c r="BB8" s="38">
        <f>データ!U6</f>
        <v>199.2</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2">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2">
      <c r="A10" s="2"/>
      <c r="B10" s="38" t="str">
        <f>データ!N6</f>
        <v>-</v>
      </c>
      <c r="C10" s="38"/>
      <c r="D10" s="38"/>
      <c r="E10" s="38"/>
      <c r="F10" s="38"/>
      <c r="G10" s="38"/>
      <c r="H10" s="38"/>
      <c r="I10" s="38" t="str">
        <f>データ!O6</f>
        <v>該当数値なし</v>
      </c>
      <c r="J10" s="38"/>
      <c r="K10" s="38"/>
      <c r="L10" s="38"/>
      <c r="M10" s="38"/>
      <c r="N10" s="38"/>
      <c r="O10" s="38"/>
      <c r="P10" s="38">
        <f>データ!P6</f>
        <v>72.16</v>
      </c>
      <c r="Q10" s="38"/>
      <c r="R10" s="38"/>
      <c r="S10" s="38"/>
      <c r="T10" s="38"/>
      <c r="U10" s="38"/>
      <c r="V10" s="38"/>
      <c r="W10" s="38">
        <f>データ!Q6</f>
        <v>101.3</v>
      </c>
      <c r="X10" s="38"/>
      <c r="Y10" s="38"/>
      <c r="Z10" s="38"/>
      <c r="AA10" s="38"/>
      <c r="AB10" s="38"/>
      <c r="AC10" s="38"/>
      <c r="AD10" s="37">
        <f>データ!R6</f>
        <v>1870</v>
      </c>
      <c r="AE10" s="37"/>
      <c r="AF10" s="37"/>
      <c r="AG10" s="37"/>
      <c r="AH10" s="37"/>
      <c r="AI10" s="37"/>
      <c r="AJ10" s="37"/>
      <c r="AK10" s="2"/>
      <c r="AL10" s="37">
        <f>データ!V6</f>
        <v>10730</v>
      </c>
      <c r="AM10" s="37"/>
      <c r="AN10" s="37"/>
      <c r="AO10" s="37"/>
      <c r="AP10" s="37"/>
      <c r="AQ10" s="37"/>
      <c r="AR10" s="37"/>
      <c r="AS10" s="37"/>
      <c r="AT10" s="38">
        <f>データ!W6</f>
        <v>4.21</v>
      </c>
      <c r="AU10" s="38"/>
      <c r="AV10" s="38"/>
      <c r="AW10" s="38"/>
      <c r="AX10" s="38"/>
      <c r="AY10" s="38"/>
      <c r="AZ10" s="38"/>
      <c r="BA10" s="38"/>
      <c r="BB10" s="38">
        <f>データ!X6</f>
        <v>2548.69</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2">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2">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115</v>
      </c>
      <c r="BM16" s="66"/>
      <c r="BN16" s="66"/>
      <c r="BO16" s="66"/>
      <c r="BP16" s="66"/>
      <c r="BQ16" s="66"/>
      <c r="BR16" s="66"/>
      <c r="BS16" s="66"/>
      <c r="BT16" s="66"/>
      <c r="BU16" s="66"/>
      <c r="BV16" s="66"/>
      <c r="BW16" s="66"/>
      <c r="BX16" s="66"/>
      <c r="BY16" s="66"/>
      <c r="BZ16" s="67"/>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117</v>
      </c>
      <c r="BM47" s="66"/>
      <c r="BN47" s="66"/>
      <c r="BO47" s="66"/>
      <c r="BP47" s="66"/>
      <c r="BQ47" s="66"/>
      <c r="BR47" s="66"/>
      <c r="BS47" s="66"/>
      <c r="BT47" s="66"/>
      <c r="BU47" s="66"/>
      <c r="BV47" s="66"/>
      <c r="BW47" s="66"/>
      <c r="BX47" s="66"/>
      <c r="BY47" s="66"/>
      <c r="BZ47" s="67"/>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2">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2">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116</v>
      </c>
      <c r="BM66" s="66"/>
      <c r="BN66" s="66"/>
      <c r="BO66" s="66"/>
      <c r="BP66" s="66"/>
      <c r="BQ66" s="66"/>
      <c r="BR66" s="66"/>
      <c r="BS66" s="66"/>
      <c r="BT66" s="66"/>
      <c r="BU66" s="66"/>
      <c r="BV66" s="66"/>
      <c r="BW66" s="66"/>
      <c r="BX66" s="66"/>
      <c r="BY66" s="66"/>
      <c r="BZ66" s="67"/>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2">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2">
      <c r="C84" s="2"/>
    </row>
    <row r="85" spans="1:78" hidden="1" x14ac:dyDescent="0.2">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2">
      <c r="B86" s="12"/>
      <c r="C86" s="12"/>
      <c r="D86" s="12"/>
      <c r="E86" s="12" t="str">
        <f>データ!AI6</f>
        <v/>
      </c>
      <c r="F86" s="12" t="s">
        <v>43</v>
      </c>
      <c r="G86" s="12" t="s">
        <v>43</v>
      </c>
      <c r="H86" s="12" t="str">
        <f>データ!BP6</f>
        <v>【652.82】</v>
      </c>
      <c r="I86" s="12" t="str">
        <f>データ!CA6</f>
        <v>【97.61】</v>
      </c>
      <c r="J86" s="12" t="str">
        <f>データ!CL6</f>
        <v>【138.29】</v>
      </c>
      <c r="K86" s="12" t="str">
        <f>データ!CW6</f>
        <v>【59.10】</v>
      </c>
      <c r="L86" s="12" t="str">
        <f>データ!DH6</f>
        <v>【95.82】</v>
      </c>
      <c r="M86" s="12" t="s">
        <v>43</v>
      </c>
      <c r="N86" s="12" t="s">
        <v>43</v>
      </c>
      <c r="O86" s="12" t="str">
        <f>データ!EO6</f>
        <v>【0.23】</v>
      </c>
    </row>
  </sheetData>
  <sheetProtection algorithmName="SHA-512" hashValue="qED4v3lZvaxlbQMNr8LOd1dDkCyce86uN0mc+/mVoKZKngGCf6v2ZS30FPf6kLM06hpXqEAkc2CnC/NY2CWyuA==" saltValue="wHJ1S+/cCRN5ZytU+Svk9Q=="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pageMargins left="0.19685039370078741" right="0.19685039370078741" top="0.39370078740157483"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2" x14ac:dyDescent="0.2"/>
  <cols>
    <col min="2" max="144" width="11.88671875" customWidth="1"/>
  </cols>
  <sheetData>
    <row r="1" spans="1:145" x14ac:dyDescent="0.2">
      <c r="A1" t="s">
        <v>44</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2">
      <c r="A2" s="14" t="s">
        <v>45</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2">
      <c r="A3" s="14" t="s">
        <v>46</v>
      </c>
      <c r="B3" s="15" t="s">
        <v>47</v>
      </c>
      <c r="C3" s="15" t="s">
        <v>48</v>
      </c>
      <c r="D3" s="15" t="s">
        <v>49</v>
      </c>
      <c r="E3" s="15" t="s">
        <v>50</v>
      </c>
      <c r="F3" s="15" t="s">
        <v>51</v>
      </c>
      <c r="G3" s="15" t="s">
        <v>52</v>
      </c>
      <c r="H3" s="73" t="s">
        <v>53</v>
      </c>
      <c r="I3" s="74"/>
      <c r="J3" s="74"/>
      <c r="K3" s="74"/>
      <c r="L3" s="74"/>
      <c r="M3" s="74"/>
      <c r="N3" s="74"/>
      <c r="O3" s="74"/>
      <c r="P3" s="74"/>
      <c r="Q3" s="74"/>
      <c r="R3" s="74"/>
      <c r="S3" s="74"/>
      <c r="T3" s="74"/>
      <c r="U3" s="74"/>
      <c r="V3" s="74"/>
      <c r="W3" s="74"/>
      <c r="X3" s="75"/>
      <c r="Y3" s="79" t="s">
        <v>54</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28</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2">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5"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5" s="22" customFormat="1" x14ac:dyDescent="0.2">
      <c r="A6" s="14" t="s">
        <v>95</v>
      </c>
      <c r="B6" s="19">
        <f>B7</f>
        <v>2022</v>
      </c>
      <c r="C6" s="19">
        <f t="shared" ref="C6:X6" si="3">C7</f>
        <v>193461</v>
      </c>
      <c r="D6" s="19">
        <f t="shared" si="3"/>
        <v>47</v>
      </c>
      <c r="E6" s="19">
        <f t="shared" si="3"/>
        <v>17</v>
      </c>
      <c r="F6" s="19">
        <f t="shared" si="3"/>
        <v>1</v>
      </c>
      <c r="G6" s="19">
        <f t="shared" si="3"/>
        <v>0</v>
      </c>
      <c r="H6" s="19" t="str">
        <f t="shared" si="3"/>
        <v>山梨県　市川三郷町</v>
      </c>
      <c r="I6" s="19" t="str">
        <f t="shared" si="3"/>
        <v>法非適用</v>
      </c>
      <c r="J6" s="19" t="str">
        <f t="shared" si="3"/>
        <v>下水道事業</v>
      </c>
      <c r="K6" s="19" t="str">
        <f t="shared" si="3"/>
        <v>公共下水道</v>
      </c>
      <c r="L6" s="19" t="str">
        <f t="shared" si="3"/>
        <v>Cc2</v>
      </c>
      <c r="M6" s="19" t="str">
        <f t="shared" si="3"/>
        <v>非設置</v>
      </c>
      <c r="N6" s="20" t="str">
        <f t="shared" si="3"/>
        <v>-</v>
      </c>
      <c r="O6" s="20" t="str">
        <f t="shared" si="3"/>
        <v>該当数値なし</v>
      </c>
      <c r="P6" s="20">
        <f t="shared" si="3"/>
        <v>72.16</v>
      </c>
      <c r="Q6" s="20">
        <f t="shared" si="3"/>
        <v>101.3</v>
      </c>
      <c r="R6" s="20">
        <f t="shared" si="3"/>
        <v>1870</v>
      </c>
      <c r="S6" s="20">
        <f t="shared" si="3"/>
        <v>14976</v>
      </c>
      <c r="T6" s="20">
        <f t="shared" si="3"/>
        <v>75.180000000000007</v>
      </c>
      <c r="U6" s="20">
        <f t="shared" si="3"/>
        <v>199.2</v>
      </c>
      <c r="V6" s="20">
        <f t="shared" si="3"/>
        <v>10730</v>
      </c>
      <c r="W6" s="20">
        <f t="shared" si="3"/>
        <v>4.21</v>
      </c>
      <c r="X6" s="20">
        <f t="shared" si="3"/>
        <v>2548.69</v>
      </c>
      <c r="Y6" s="21">
        <f>IF(Y7="",NA(),Y7)</f>
        <v>64.709999999999994</v>
      </c>
      <c r="Z6" s="21">
        <f t="shared" ref="Z6:AH6" si="4">IF(Z7="",NA(),Z7)</f>
        <v>64.27</v>
      </c>
      <c r="AA6" s="21">
        <f t="shared" si="4"/>
        <v>60.46</v>
      </c>
      <c r="AB6" s="21">
        <f t="shared" si="4"/>
        <v>56.5</v>
      </c>
      <c r="AC6" s="21">
        <f t="shared" si="4"/>
        <v>46.3</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2895.68</v>
      </c>
      <c r="BG6" s="21">
        <f t="shared" ref="BG6:BO6" si="7">IF(BG7="",NA(),BG7)</f>
        <v>2588.1799999999998</v>
      </c>
      <c r="BH6" s="21">
        <f t="shared" si="7"/>
        <v>2537.83</v>
      </c>
      <c r="BI6" s="21">
        <f t="shared" si="7"/>
        <v>171.64</v>
      </c>
      <c r="BJ6" s="21">
        <f t="shared" si="7"/>
        <v>753.5</v>
      </c>
      <c r="BK6" s="21">
        <f t="shared" si="7"/>
        <v>958.81</v>
      </c>
      <c r="BL6" s="21">
        <f t="shared" si="7"/>
        <v>1001.3</v>
      </c>
      <c r="BM6" s="21">
        <f t="shared" si="7"/>
        <v>1050.51</v>
      </c>
      <c r="BN6" s="21">
        <f t="shared" si="7"/>
        <v>1102.01</v>
      </c>
      <c r="BO6" s="21">
        <f t="shared" si="7"/>
        <v>987.36</v>
      </c>
      <c r="BP6" s="20" t="str">
        <f>IF(BP7="","",IF(BP7="-","【-】","【"&amp;SUBSTITUTE(TEXT(BP7,"#,##0.00"),"-","△")&amp;"】"))</f>
        <v>【652.82】</v>
      </c>
      <c r="BQ6" s="21">
        <f>IF(BQ7="",NA(),BQ7)</f>
        <v>35.35</v>
      </c>
      <c r="BR6" s="21">
        <f t="shared" ref="BR6:BZ6" si="8">IF(BR7="",NA(),BR7)</f>
        <v>37.08</v>
      </c>
      <c r="BS6" s="21">
        <f t="shared" si="8"/>
        <v>34.78</v>
      </c>
      <c r="BT6" s="21">
        <f t="shared" si="8"/>
        <v>67.650000000000006</v>
      </c>
      <c r="BU6" s="21">
        <f t="shared" si="8"/>
        <v>73.959999999999994</v>
      </c>
      <c r="BV6" s="21">
        <f t="shared" si="8"/>
        <v>82.88</v>
      </c>
      <c r="BW6" s="21">
        <f t="shared" si="8"/>
        <v>81.88</v>
      </c>
      <c r="BX6" s="21">
        <f t="shared" si="8"/>
        <v>82.65</v>
      </c>
      <c r="BY6" s="21">
        <f t="shared" si="8"/>
        <v>82.55</v>
      </c>
      <c r="BZ6" s="21">
        <f t="shared" si="8"/>
        <v>83.55</v>
      </c>
      <c r="CA6" s="20" t="str">
        <f>IF(CA7="","",IF(CA7="-","【-】","【"&amp;SUBSTITUTE(TEXT(CA7,"#,##0.00"),"-","△")&amp;"】"))</f>
        <v>【97.61】</v>
      </c>
      <c r="CB6" s="21">
        <f>IF(CB7="",NA(),CB7)</f>
        <v>299.44</v>
      </c>
      <c r="CC6" s="21">
        <f t="shared" ref="CC6:CK6" si="9">IF(CC7="",NA(),CC7)</f>
        <v>290.69</v>
      </c>
      <c r="CD6" s="21">
        <f t="shared" si="9"/>
        <v>310.8</v>
      </c>
      <c r="CE6" s="21">
        <f t="shared" si="9"/>
        <v>160.66999999999999</v>
      </c>
      <c r="CF6" s="21">
        <f t="shared" si="9"/>
        <v>145.71</v>
      </c>
      <c r="CG6" s="21">
        <f t="shared" si="9"/>
        <v>190.99</v>
      </c>
      <c r="CH6" s="21">
        <f t="shared" si="9"/>
        <v>187.55</v>
      </c>
      <c r="CI6" s="21">
        <f t="shared" si="9"/>
        <v>186.3</v>
      </c>
      <c r="CJ6" s="21">
        <f t="shared" si="9"/>
        <v>188.38</v>
      </c>
      <c r="CK6" s="21">
        <f t="shared" si="9"/>
        <v>185.98</v>
      </c>
      <c r="CL6" s="20" t="str">
        <f>IF(CL7="","",IF(CL7="-","【-】","【"&amp;SUBSTITUTE(TEXT(CL7,"#,##0.00"),"-","△")&amp;"】"))</f>
        <v>【138.29】</v>
      </c>
      <c r="CM6" s="21" t="str">
        <f>IF(CM7="",NA(),CM7)</f>
        <v>-</v>
      </c>
      <c r="CN6" s="21" t="str">
        <f t="shared" ref="CN6:CV6" si="10">IF(CN7="",NA(),CN7)</f>
        <v>-</v>
      </c>
      <c r="CO6" s="21" t="str">
        <f t="shared" si="10"/>
        <v>-</v>
      </c>
      <c r="CP6" s="21" t="str">
        <f t="shared" si="10"/>
        <v>-</v>
      </c>
      <c r="CQ6" s="21" t="str">
        <f t="shared" si="10"/>
        <v>-</v>
      </c>
      <c r="CR6" s="21">
        <f t="shared" si="10"/>
        <v>52.58</v>
      </c>
      <c r="CS6" s="21">
        <f t="shared" si="10"/>
        <v>50.94</v>
      </c>
      <c r="CT6" s="21">
        <f t="shared" si="10"/>
        <v>50.53</v>
      </c>
      <c r="CU6" s="21">
        <f t="shared" si="10"/>
        <v>51.42</v>
      </c>
      <c r="CV6" s="21">
        <f t="shared" si="10"/>
        <v>48.95</v>
      </c>
      <c r="CW6" s="20" t="str">
        <f>IF(CW7="","",IF(CW7="-","【-】","【"&amp;SUBSTITUTE(TEXT(CW7,"#,##0.00"),"-","△")&amp;"】"))</f>
        <v>【59.10】</v>
      </c>
      <c r="CX6" s="21">
        <f>IF(CX7="",NA(),CX7)</f>
        <v>81.48</v>
      </c>
      <c r="CY6" s="21">
        <f t="shared" ref="CY6:DG6" si="11">IF(CY7="",NA(),CY7)</f>
        <v>83.81</v>
      </c>
      <c r="CZ6" s="21">
        <f t="shared" si="11"/>
        <v>84.02</v>
      </c>
      <c r="DA6" s="21">
        <f t="shared" si="11"/>
        <v>84.61</v>
      </c>
      <c r="DB6" s="21">
        <f t="shared" si="11"/>
        <v>85.41</v>
      </c>
      <c r="DC6" s="21">
        <f t="shared" si="11"/>
        <v>83.02</v>
      </c>
      <c r="DD6" s="21">
        <f t="shared" si="11"/>
        <v>82.55</v>
      </c>
      <c r="DE6" s="21">
        <f t="shared" si="11"/>
        <v>82.08</v>
      </c>
      <c r="DF6" s="21">
        <f t="shared" si="11"/>
        <v>81.34</v>
      </c>
      <c r="DG6" s="21">
        <f t="shared" si="11"/>
        <v>81.14</v>
      </c>
      <c r="DH6" s="20" t="str">
        <f>IF(DH7="","",IF(DH7="-","【-】","【"&amp;SUBSTITUTE(TEXT(DH7,"#,##0.00"),"-","△")&amp;"】"))</f>
        <v>【95.82】</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0.13</v>
      </c>
      <c r="EK6" s="21">
        <f t="shared" si="14"/>
        <v>0.15</v>
      </c>
      <c r="EL6" s="21">
        <f t="shared" si="14"/>
        <v>1.65</v>
      </c>
      <c r="EM6" s="21">
        <f t="shared" si="14"/>
        <v>0.14000000000000001</v>
      </c>
      <c r="EN6" s="21">
        <f t="shared" si="14"/>
        <v>0.08</v>
      </c>
      <c r="EO6" s="20" t="str">
        <f>IF(EO7="","",IF(EO7="-","【-】","【"&amp;SUBSTITUTE(TEXT(EO7,"#,##0.00"),"-","△")&amp;"】"))</f>
        <v>【0.23】</v>
      </c>
    </row>
    <row r="7" spans="1:145" s="22" customFormat="1" x14ac:dyDescent="0.2">
      <c r="A7" s="14"/>
      <c r="B7" s="23">
        <v>2022</v>
      </c>
      <c r="C7" s="23">
        <v>193461</v>
      </c>
      <c r="D7" s="23">
        <v>47</v>
      </c>
      <c r="E7" s="23">
        <v>17</v>
      </c>
      <c r="F7" s="23">
        <v>1</v>
      </c>
      <c r="G7" s="23">
        <v>0</v>
      </c>
      <c r="H7" s="23" t="s">
        <v>96</v>
      </c>
      <c r="I7" s="23" t="s">
        <v>97</v>
      </c>
      <c r="J7" s="23" t="s">
        <v>98</v>
      </c>
      <c r="K7" s="23" t="s">
        <v>99</v>
      </c>
      <c r="L7" s="23" t="s">
        <v>100</v>
      </c>
      <c r="M7" s="23" t="s">
        <v>101</v>
      </c>
      <c r="N7" s="24" t="s">
        <v>102</v>
      </c>
      <c r="O7" s="24" t="s">
        <v>103</v>
      </c>
      <c r="P7" s="24">
        <v>72.16</v>
      </c>
      <c r="Q7" s="24">
        <v>101.3</v>
      </c>
      <c r="R7" s="24">
        <v>1870</v>
      </c>
      <c r="S7" s="24">
        <v>14976</v>
      </c>
      <c r="T7" s="24">
        <v>75.180000000000007</v>
      </c>
      <c r="U7" s="24">
        <v>199.2</v>
      </c>
      <c r="V7" s="24">
        <v>10730</v>
      </c>
      <c r="W7" s="24">
        <v>4.21</v>
      </c>
      <c r="X7" s="24">
        <v>2548.69</v>
      </c>
      <c r="Y7" s="24">
        <v>64.709999999999994</v>
      </c>
      <c r="Z7" s="24">
        <v>64.27</v>
      </c>
      <c r="AA7" s="24">
        <v>60.46</v>
      </c>
      <c r="AB7" s="24">
        <v>56.5</v>
      </c>
      <c r="AC7" s="24">
        <v>46.3</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2895.68</v>
      </c>
      <c r="BG7" s="24">
        <v>2588.1799999999998</v>
      </c>
      <c r="BH7" s="24">
        <v>2537.83</v>
      </c>
      <c r="BI7" s="24">
        <v>171.64</v>
      </c>
      <c r="BJ7" s="24">
        <v>753.5</v>
      </c>
      <c r="BK7" s="24">
        <v>958.81</v>
      </c>
      <c r="BL7" s="24">
        <v>1001.3</v>
      </c>
      <c r="BM7" s="24">
        <v>1050.51</v>
      </c>
      <c r="BN7" s="24">
        <v>1102.01</v>
      </c>
      <c r="BO7" s="24">
        <v>987.36</v>
      </c>
      <c r="BP7" s="24">
        <v>652.82000000000005</v>
      </c>
      <c r="BQ7" s="24">
        <v>35.35</v>
      </c>
      <c r="BR7" s="24">
        <v>37.08</v>
      </c>
      <c r="BS7" s="24">
        <v>34.78</v>
      </c>
      <c r="BT7" s="24">
        <v>67.650000000000006</v>
      </c>
      <c r="BU7" s="24">
        <v>73.959999999999994</v>
      </c>
      <c r="BV7" s="24">
        <v>82.88</v>
      </c>
      <c r="BW7" s="24">
        <v>81.88</v>
      </c>
      <c r="BX7" s="24">
        <v>82.65</v>
      </c>
      <c r="BY7" s="24">
        <v>82.55</v>
      </c>
      <c r="BZ7" s="24">
        <v>83.55</v>
      </c>
      <c r="CA7" s="24">
        <v>97.61</v>
      </c>
      <c r="CB7" s="24">
        <v>299.44</v>
      </c>
      <c r="CC7" s="24">
        <v>290.69</v>
      </c>
      <c r="CD7" s="24">
        <v>310.8</v>
      </c>
      <c r="CE7" s="24">
        <v>160.66999999999999</v>
      </c>
      <c r="CF7" s="24">
        <v>145.71</v>
      </c>
      <c r="CG7" s="24">
        <v>190.99</v>
      </c>
      <c r="CH7" s="24">
        <v>187.55</v>
      </c>
      <c r="CI7" s="24">
        <v>186.3</v>
      </c>
      <c r="CJ7" s="24">
        <v>188.38</v>
      </c>
      <c r="CK7" s="24">
        <v>185.98</v>
      </c>
      <c r="CL7" s="24">
        <v>138.29</v>
      </c>
      <c r="CM7" s="24" t="s">
        <v>102</v>
      </c>
      <c r="CN7" s="24" t="s">
        <v>102</v>
      </c>
      <c r="CO7" s="24" t="s">
        <v>102</v>
      </c>
      <c r="CP7" s="24" t="s">
        <v>102</v>
      </c>
      <c r="CQ7" s="24" t="s">
        <v>102</v>
      </c>
      <c r="CR7" s="24">
        <v>52.58</v>
      </c>
      <c r="CS7" s="24">
        <v>50.94</v>
      </c>
      <c r="CT7" s="24">
        <v>50.53</v>
      </c>
      <c r="CU7" s="24">
        <v>51.42</v>
      </c>
      <c r="CV7" s="24">
        <v>48.95</v>
      </c>
      <c r="CW7" s="24">
        <v>59.1</v>
      </c>
      <c r="CX7" s="24">
        <v>81.48</v>
      </c>
      <c r="CY7" s="24">
        <v>83.81</v>
      </c>
      <c r="CZ7" s="24">
        <v>84.02</v>
      </c>
      <c r="DA7" s="24">
        <v>84.61</v>
      </c>
      <c r="DB7" s="24">
        <v>85.41</v>
      </c>
      <c r="DC7" s="24">
        <v>83.02</v>
      </c>
      <c r="DD7" s="24">
        <v>82.55</v>
      </c>
      <c r="DE7" s="24">
        <v>82.08</v>
      </c>
      <c r="DF7" s="24">
        <v>81.34</v>
      </c>
      <c r="DG7" s="24">
        <v>81.14</v>
      </c>
      <c r="DH7" s="24">
        <v>95.82</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0.13</v>
      </c>
      <c r="EK7" s="24">
        <v>0.15</v>
      </c>
      <c r="EL7" s="24">
        <v>1.65</v>
      </c>
      <c r="EM7" s="24">
        <v>0.14000000000000001</v>
      </c>
      <c r="EN7" s="24">
        <v>0.08</v>
      </c>
      <c r="EO7" s="24">
        <v>0.23</v>
      </c>
    </row>
    <row r="8" spans="1:145"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
      <c r="A9" s="26"/>
      <c r="B9" s="26" t="s">
        <v>104</v>
      </c>
      <c r="C9" s="26" t="s">
        <v>105</v>
      </c>
      <c r="D9" s="26" t="s">
        <v>106</v>
      </c>
      <c r="E9" s="26" t="s">
        <v>107</v>
      </c>
      <c r="F9" s="26" t="s">
        <v>108</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
      <c r="A10" s="26" t="s">
        <v>47</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2">
      <c r="B11">
        <v>4</v>
      </c>
      <c r="C11">
        <v>3</v>
      </c>
      <c r="D11">
        <v>2</v>
      </c>
      <c r="E11">
        <v>1</v>
      </c>
      <c r="F11">
        <v>0</v>
      </c>
      <c r="G11" t="s">
        <v>109</v>
      </c>
    </row>
    <row r="12" spans="1:145" x14ac:dyDescent="0.2">
      <c r="B12">
        <v>1</v>
      </c>
      <c r="C12">
        <v>1</v>
      </c>
      <c r="D12">
        <v>2</v>
      </c>
      <c r="E12">
        <v>3</v>
      </c>
      <c r="F12">
        <v>4</v>
      </c>
      <c r="G12" t="s">
        <v>110</v>
      </c>
    </row>
    <row r="13" spans="1:145" x14ac:dyDescent="0.2">
      <c r="B13" t="s">
        <v>111</v>
      </c>
      <c r="C13" t="s">
        <v>112</v>
      </c>
      <c r="D13" t="s">
        <v>113</v>
      </c>
      <c r="E13" t="s">
        <v>113</v>
      </c>
      <c r="F13" t="s">
        <v>112</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IMPCA223015a</cp:lastModifiedBy>
  <cp:lastPrinted>2024-01-19T02:51:52Z</cp:lastPrinted>
  <dcterms:created xsi:type="dcterms:W3CDTF">2023-12-12T02:47:07Z</dcterms:created>
  <dcterms:modified xsi:type="dcterms:W3CDTF">2024-01-19T03:00:05Z</dcterms:modified>
  <cp:category/>
</cp:coreProperties>
</file>