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redirect$\00008720\デスクトップ\"/>
    </mc:Choice>
  </mc:AlternateContent>
  <workbookProtection workbookAlgorithmName="SHA-512" workbookHashValue="JY2On/MZ+W5xN8F6BJtzJ5G646AzcvP6U61iP70rq058YRerpicSO1JIyhyaOdepRknezeuhzTV2HbHppG1xCQ==" workbookSaltValue="QkGC9VhwCEVPlZaw1UVc8w==" workbookSpinCount="100000" lockStructure="1"/>
  <bookViews>
    <workbookView xWindow="0" yWindow="0" windowWidth="28800" windowHeight="1161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<sst xmlns="http://schemas.openxmlformats.org/spreadsheetml/2006/main" count="272" uniqueCount="114">
  <si>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</si>
  <si>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</si>
  <si>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</si>
  <si>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</si>
  <si>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</si>
  <si>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</si>
  <si>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</si>
  <si>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</si>
  <si>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</si>
  <si>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</si>
  <si>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</si>
  <si>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</si>
  <si>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</si>
  <si>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</si>
  <si>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</si>
  <si>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</si>
  <si>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</si>
  <si>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</si>
  <si>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</si>
  <si>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</si>
  <si>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</si>
  <si>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</si>
  <si>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</si>
  <si>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</si>
  <si>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</si>
  <si>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</si>
  <si>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</si>
  <si>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</si>
  <si>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</si>
  <si>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</si>
  <si>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</si>
  <si>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</si>
  <si>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</si>
  <si>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</si>
  <si>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</si>
  <si>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</si>
  <si>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</si>
  <si>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</si>
  <si>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</si>
  <si>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</si>
  <si>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</si>
  <si>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</si>
  <si>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</si>
  <si>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</si>
  <si>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</si>
  <si>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</si>
  <si>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</si>
  <si>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</si>
  <si>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</si>
  <si>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</si>
  <si>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</si>
  <si>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</si>
  <si>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</si>
  <si>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</si>
  <si>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</si>
  <si>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</si>
  <si>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</si>
  <si>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</si>
  <si>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</si>
  <si>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</si>
  <si>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</si>
  <si>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</si>
  <si>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</si>
  <si>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</si>
  <si>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</si>
  <si>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</si>
  <si>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</si>
  <si>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</si>
  <si>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</si>
  <si>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</si>
  <si>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</si>
  <si>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</si>
  <si>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</si>
  <si>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</si>
  <si>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</si>
  <si>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</si>
  <si>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</si>
  <si>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</si>
  <si>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</si>
  <si>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</si>
  <si>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</si>
  <si>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</si>
  <si>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</si>
  <si>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</si>
  <si>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</si>
  <si>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</si>
  <si>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</si>
  <si>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</si>
  <si>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</si>
  <si>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</si>
  <si>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</si>
  <si>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</si>
  <si>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</si>
  <si>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笛吹市</t>
  </si>
  <si>
    <t>法適用</t>
  </si>
  <si>
    <t>水道事業</t>
  </si>
  <si>
    <t>簡易水道事業</t>
  </si>
  <si>
    <t>C4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</si>
  <si>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</si>
  <si>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</si>
  <si>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</si>
  <si>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</si>
  <si>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</si>
  <si>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</si>
  <si>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</si>
  <si>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</si>
  <si>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</si>
  <si>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</si>
  <si>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</si>
  <si>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</si>
  <si>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</si>
  <si>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①有形固定資産減価償却率、②管路経年化率、③管路更新率ともに、現在は低い状況にある。
　しかし、給水人口の減少や施設の老朽化に伴い、施設利用率や有収率が低下することが見込まれており、施設の統合やダウンサイジングなど、将来を見据えた更新工事を検討・実施する必要がある。
　また、更新財源の確保のため、料金改定等も視野に入れなければならない。</t>
    <rPh sb="32" eb="34">
      <t>ゲンザイ</t>
    </rPh>
    <rPh sb="84" eb="86">
      <t>ミコ</t>
    </rPh>
    <rPh sb="92" eb="94">
      <t>シセツ</t>
    </rPh>
    <rPh sb="95" eb="97">
      <t>トウゴウ</t>
    </rPh>
    <rPh sb="121" eb="123">
      <t>ケントウ</t>
    </rPh>
    <rPh sb="124" eb="126">
      <t>ジッシ</t>
    </rPh>
    <rPh sb="156" eb="158">
      <t>シヤ</t>
    </rPh>
    <rPh sb="159" eb="160">
      <t>イ</t>
    </rPh>
    <phoneticPr fontId="4"/>
  </si>
  <si>
    <t>【①経常収支比率について】
　平均値を上回っているものの、収益の多くを一般会計からの補助金に依存しており、安定した運営とは言えない状況にある。
【②累積欠損金比率について】
　累積欠損金はなかったが、昨今の物価上昇の影響により維持管理費が増加傾向にあり、今後欠損金が発生する可能性がある。
【③流動比率について】
　平均値を上回っているが、主な要因は一般会計からの補助金によるものである。
【④企業債残高対給水収益比率について】
　給水収益が低いことで、平均値を大幅に下回っており、料金改定等が必要と考えられる。
【⑤料金回収率について】
　主に一般会計からの補助金により給水に係る費用を賄っており、健全性が保たれているとは言えない。料金改定等が必要と考えられる。
【⑥給水原価について】
　平均値より安価となっているが、物価上昇の影響を受け、今後は上昇していくことが推測される。
【⑦施設利用率について】
　現在は平均値に近い水準にあるが、給水人口が減少しており、施設の統廃合等が必要となり得る。
【⑧有収率について】
　良好な数値で推移している。</t>
    <rPh sb="15" eb="18">
      <t>ヘイキンチ</t>
    </rPh>
    <rPh sb="46" eb="48">
      <t>イゾン</t>
    </rPh>
    <rPh sb="88" eb="90">
      <t>ルイセキ</t>
    </rPh>
    <rPh sb="90" eb="92">
      <t>ケッソン</t>
    </rPh>
    <rPh sb="92" eb="93">
      <t>キン</t>
    </rPh>
    <rPh sb="100" eb="102">
      <t>サッコン</t>
    </rPh>
    <rPh sb="160" eb="161">
      <t>チ</t>
    </rPh>
    <rPh sb="170" eb="171">
      <t>オモ</t>
    </rPh>
    <rPh sb="216" eb="218">
      <t>キュウスイ</t>
    </rPh>
    <rPh sb="218" eb="220">
      <t>シュウエキ</t>
    </rPh>
    <rPh sb="221" eb="222">
      <t>ヒク</t>
    </rPh>
    <rPh sb="227" eb="230">
      <t>ヘイキンチ</t>
    </rPh>
    <rPh sb="348" eb="349">
      <t>チ</t>
    </rPh>
    <rPh sb="351" eb="353">
      <t>アンカ</t>
    </rPh>
    <rPh sb="405" eb="407">
      <t>ゲンザイ</t>
    </rPh>
    <rPh sb="410" eb="411">
      <t>チ</t>
    </rPh>
    <rPh sb="439" eb="440">
      <t>ナド</t>
    </rPh>
    <rPh sb="446" eb="447">
      <t>ウ</t>
    </rPh>
    <rPh sb="465" eb="467">
      <t>スウチ</t>
    </rPh>
    <rPh sb="468" eb="470">
      <t>スイイ</t>
    </rPh>
    <phoneticPr fontId="4"/>
  </si>
  <si>
    <t>　簡易水道事業は、令和2年度に公営企業会計へ移行以来、一般会計からの補助金により事業運営を行っている。
　独立採算の原則からすれば、不足する収益は使用料の改定等により賄わなけらばならないが、高齢化が著しい僻地にあり、また生活インフラを担う事業の性質上、料金改定の実施は容易ではない。
　そのような厳しい条件下においても、令和4年度に料金改定を行う予定であった。しかし、新型コロナウイルスの感染拡大による市民負担の増加を勘案し、令和7年度まで延期となっている。
　近隣との連携も地理的に困難な地域であり、広域化も難しいが、今後効率化・合理化について検討していく必要がある。</t>
    <rPh sb="24" eb="26">
      <t>イライ</t>
    </rPh>
    <rPh sb="27" eb="29">
      <t>イッパン</t>
    </rPh>
    <rPh sb="29" eb="31">
      <t>カイケイ</t>
    </rPh>
    <rPh sb="34" eb="37">
      <t>ホジョキン</t>
    </rPh>
    <rPh sb="40" eb="42">
      <t>ジギョウ</t>
    </rPh>
    <rPh sb="42" eb="44">
      <t>ウンエイ</t>
    </rPh>
    <rPh sb="45" eb="46">
      <t>オコナ</t>
    </rPh>
    <rPh sb="53" eb="55">
      <t>ドクリツ</t>
    </rPh>
    <rPh sb="55" eb="57">
      <t>サイサン</t>
    </rPh>
    <rPh sb="58" eb="60">
      <t>ゲンソク</t>
    </rPh>
    <rPh sb="79" eb="80">
      <t>ナド</t>
    </rPh>
    <rPh sb="83" eb="84">
      <t>マカナ</t>
    </rPh>
    <rPh sb="95" eb="98">
      <t>コウレイカ</t>
    </rPh>
    <rPh sb="99" eb="100">
      <t>イチジル</t>
    </rPh>
    <rPh sb="110" eb="112">
      <t>セイカツ</t>
    </rPh>
    <rPh sb="117" eb="118">
      <t>ニナ</t>
    </rPh>
    <rPh sb="119" eb="121">
      <t>ジギョウ</t>
    </rPh>
    <rPh sb="122" eb="125">
      <t>セイシツジョウ</t>
    </rPh>
    <rPh sb="126" eb="128">
      <t>リョウキン</t>
    </rPh>
    <rPh sb="128" eb="130">
      <t>カイテイ</t>
    </rPh>
    <rPh sb="131" eb="133">
      <t>ジッシ</t>
    </rPh>
    <rPh sb="134" eb="136">
      <t>ヨウイ</t>
    </rPh>
    <rPh sb="148" eb="149">
      <t>キビ</t>
    </rPh>
    <rPh sb="151" eb="154">
      <t>ジョウケンカ</t>
    </rPh>
    <rPh sb="206" eb="208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</si>
</sst>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D-4B63-974A-DB651C3A1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0.96</c:v>
                </c:pt>
                <c:pt idx="3">
                  <c:v>0.37</c:v>
                </c:pt>
                <c:pt idx="4">
                  <c:v>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D-4B63-974A-DB651C3A1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53.61</c:v>
                </c:pt>
                <c:pt idx="3">
                  <c:v>53.76</c:v>
                </c:pt>
                <c:pt idx="4">
                  <c:v>50.66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F-43E4-860E-3AB36E11E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51.52</c:v>
                </c:pt>
                <c:pt idx="3">
                  <c:v>48.75</c:v>
                </c:pt>
                <c:pt idx="4">
                  <c:v>50.95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6F-43E4-860E-3AB36E11E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</c:v>
                </c:pt>
                <c:pt idx="3">
                  <c:v>92</c:v>
                </c:pt>
                <c:pt idx="4">
                  <c:v>91.7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6-44D5-AA87-25360B74E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61.29</c:v>
                </c:pt>
                <c:pt idx="3">
                  <c:v>60.88</c:v>
                </c:pt>
                <c:pt idx="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B6-44D5-AA87-25360B74E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128.54</c:v>
                </c:pt>
                <c:pt idx="3">
                  <c:v>113.39</c:v>
                </c:pt>
                <c:pt idx="4">
                  <c:v>118.58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8-421C-9C87-83F45D5A6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97.61</c:v>
                </c:pt>
                <c:pt idx="3">
                  <c:v>98.78</c:v>
                </c:pt>
                <c:pt idx="4">
                  <c:v>101.23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8-421C-9C87-83F45D5A6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5.48</c:v>
                </c:pt>
                <c:pt idx="3">
                  <c:v>10.99</c:v>
                </c:pt>
                <c:pt idx="4">
                  <c:v>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7-488B-9E35-A56038D0E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24.16</c:v>
                </c:pt>
                <c:pt idx="3">
                  <c:v>29.81</c:v>
                </c:pt>
                <c:pt idx="4">
                  <c:v>30.82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D7-488B-9E35-A56038D0E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7-4AF4-BB9A-22C49957B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18.829999999999998</c:v>
                </c:pt>
                <c:pt idx="3">
                  <c:v>18.05</c:v>
                </c:pt>
                <c:pt idx="4">
                  <c:v>14.28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87-4AF4-BB9A-22C49957B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9-4980-AF36-138D20171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143.65</c:v>
                </c:pt>
                <c:pt idx="3">
                  <c:v>155.82</c:v>
                </c:pt>
                <c:pt idx="4">
                  <c:v>155.18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A9-4980-AF36-138D20171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287.08999999999997</c:v>
                </c:pt>
                <c:pt idx="3">
                  <c:v>433.7</c:v>
                </c:pt>
                <c:pt idx="4">
                  <c:v>525.37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0-4E90-8B66-606E3FE0C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94.01</c:v>
                </c:pt>
                <c:pt idx="3">
                  <c:v>111.08</c:v>
                </c:pt>
                <c:pt idx="4">
                  <c:v>118.28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0-4E90-8B66-606E3FE0C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532.04999999999995</c:v>
                </c:pt>
                <c:pt idx="3">
                  <c:v>466.2</c:v>
                </c:pt>
                <c:pt idx="4">
                  <c:v>412.48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2-4A55-8774-F9D616F9F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1421.84</c:v>
                </c:pt>
                <c:pt idx="3">
                  <c:v>1596.62</c:v>
                </c:pt>
                <c:pt idx="4">
                  <c:v>1456.79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42-4A55-8774-F9D616F9F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40.380000000000003</c:v>
                </c:pt>
                <c:pt idx="3">
                  <c:v>31.54</c:v>
                </c:pt>
                <c:pt idx="4">
                  <c:v>35.6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9-4B88-B720-405573EE0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35.72</c:v>
                </c:pt>
                <c:pt idx="3">
                  <c:v>33.659999999999997</c:v>
                </c:pt>
                <c:pt idx="4">
                  <c:v>35.33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59-4B88-B720-405573EE0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130.16</c:v>
                </c:pt>
                <c:pt idx="3">
                  <c:v>168.7</c:v>
                </c:pt>
                <c:pt idx="4">
                  <c:v>157.36000000000001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8-44B1-9607-2A81F576E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471.3</c:v>
                </c:pt>
                <c:pt idx="3">
                  <c:v>506.68</c:v>
                </c:pt>
                <c:pt idx="4">
                  <c:v>491.45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68-44B1-9607-2A81F576E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【1,090.93】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46" zoomScaleNormal="100" workbookViewId="0">
      <selection activeCell="AY82" sqref="AY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15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15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2" t="str">
        <f>データ!H6</f>
        <v>山梨県　笛吹市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15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簡易水道事業</v>
      </c>
      <c r="Q8" s="44"/>
      <c r="R8" s="44"/>
      <c r="S8" s="44"/>
      <c r="T8" s="44"/>
      <c r="U8" s="44"/>
      <c r="V8" s="44"/>
      <c r="W8" s="44" t="str">
        <f>データ!$L$6</f>
        <v>C4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67641</v>
      </c>
      <c r="AM8" s="45"/>
      <c r="AN8" s="45"/>
      <c r="AO8" s="45"/>
      <c r="AP8" s="45"/>
      <c r="AQ8" s="45"/>
      <c r="AR8" s="45"/>
      <c r="AS8" s="45"/>
      <c r="AT8" s="46">
        <f>データ!$S$6</f>
        <v>201.92</v>
      </c>
      <c r="AU8" s="47"/>
      <c r="AV8" s="47"/>
      <c r="AW8" s="47"/>
      <c r="AX8" s="47"/>
      <c r="AY8" s="47"/>
      <c r="AZ8" s="47"/>
      <c r="BA8" s="47"/>
      <c r="BB8" s="48">
        <f>データ!$T$6</f>
        <v>334.99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93.71</v>
      </c>
      <c r="J10" s="47"/>
      <c r="K10" s="47"/>
      <c r="L10" s="47"/>
      <c r="M10" s="47"/>
      <c r="N10" s="47"/>
      <c r="O10" s="81"/>
      <c r="P10" s="48">
        <f>データ!$P$6</f>
        <v>0.46</v>
      </c>
      <c r="Q10" s="48"/>
      <c r="R10" s="48"/>
      <c r="S10" s="48"/>
      <c r="T10" s="48"/>
      <c r="U10" s="48"/>
      <c r="V10" s="48"/>
      <c r="W10" s="45">
        <f>データ!$Q$6</f>
        <v>746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311</v>
      </c>
      <c r="AM10" s="45"/>
      <c r="AN10" s="45"/>
      <c r="AO10" s="45"/>
      <c r="AP10" s="45"/>
      <c r="AQ10" s="45"/>
      <c r="AR10" s="45"/>
      <c r="AS10" s="45"/>
      <c r="AT10" s="46">
        <f>データ!$V$6</f>
        <v>5.0199999999999996</v>
      </c>
      <c r="AU10" s="47"/>
      <c r="AV10" s="47"/>
      <c r="AW10" s="47"/>
      <c r="AX10" s="47"/>
      <c r="AY10" s="47"/>
      <c r="AZ10" s="47"/>
      <c r="BA10" s="47"/>
      <c r="BB10" s="48">
        <f>データ!$W$6</f>
        <v>61.95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112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111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113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【104.96】</v>
      </c>
      <c r="F85" s="13" t="str">
        <f>データ!AS6</f>
        <v>【30.67】</v>
      </c>
      <c r="G85" s="13" t="str">
        <f>データ!BD6</f>
        <v>【195.24】</v>
      </c>
      <c r="H85" s="13" t="str">
        <f>データ!BO6</f>
        <v>【1,090.93】</v>
      </c>
      <c r="I85" s="13" t="str">
        <f>データ!BZ6</f>
        <v>【58.61】</v>
      </c>
      <c r="J85" s="13" t="str">
        <f>データ!CK6</f>
        <v>【274.97】</v>
      </c>
      <c r="K85" s="13" t="str">
        <f>データ!CV6</f>
        <v>【52.36】</v>
      </c>
      <c r="L85" s="13" t="str">
        <f>データ!DG6</f>
        <v>【73.88】</v>
      </c>
      <c r="M85" s="13" t="str">
        <f>データ!DR6</f>
        <v>【39.30】</v>
      </c>
      <c r="N85" s="13" t="str">
        <f>データ!EC6</f>
        <v>【18.76】</v>
      </c>
      <c r="O85" s="13" t="str">
        <f>データ!EN6</f>
        <v>【0.65】</v>
      </c>
    </row>
  </sheetData>
  <sheetProtection algorithmName="SHA-512" hashValue="TPfF5cQ2xDPNEVPl1QEM6rljGDLkH4/f/qm1zhuxIY1lvEGHuUkUeTvu51R2LdYq1599Un93AxB8SLQl+EL+Kg==" saltValue="yi4j24x+ItHJ09DSQRdIz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2022</v>
      </c>
      <c r="C6" s="20">
        <f t="shared" ref="C6:W6" si="3">C7</f>
        <v>192112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5</v>
      </c>
      <c r="H6" s="20" t="str">
        <f t="shared" si="3"/>
        <v>山梨県　笛吹市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C4</v>
      </c>
      <c r="M6" s="20" t="str">
        <f t="shared" si="3"/>
        <v>非設置</v>
      </c>
      <c r="N6" s="21" t="str">
        <f t="shared" si="3"/>
        <v>-</v>
      </c>
      <c r="O6" s="21">
        <f t="shared" si="3"/>
        <v>93.71</v>
      </c>
      <c r="P6" s="21">
        <f t="shared" si="3"/>
        <v>0.46</v>
      </c>
      <c r="Q6" s="21">
        <f t="shared" si="3"/>
        <v>746</v>
      </c>
      <c r="R6" s="21">
        <f t="shared" si="3"/>
        <v>67641</v>
      </c>
      <c r="S6" s="21">
        <f t="shared" si="3"/>
        <v>201.92</v>
      </c>
      <c r="T6" s="21">
        <f t="shared" si="3"/>
        <v>334.99</v>
      </c>
      <c r="U6" s="21">
        <f t="shared" si="3"/>
        <v>311</v>
      </c>
      <c r="V6" s="21">
        <f t="shared" si="3"/>
        <v>5.0199999999999996</v>
      </c>
      <c r="W6" s="21">
        <f t="shared" si="3"/>
        <v>61.95</v>
      </c>
      <c r="X6" s="22" t="str">
        <f>IF(X7="",NA(),X7)</f>
        <v>-</v>
      </c>
      <c r="Y6" s="22" t="str">
        <f t="shared" ref="Y6:AG6" si="4">IF(Y7="",NA(),Y7)</f>
        <v>-</v>
      </c>
      <c r="Z6" s="22">
        <f t="shared" si="4"/>
        <v>128.54</v>
      </c>
      <c r="AA6" s="22">
        <f t="shared" si="4"/>
        <v>113.39</v>
      </c>
      <c r="AB6" s="22">
        <f t="shared" si="4"/>
        <v>118.58</v>
      </c>
      <c r="AC6" s="22" t="str">
        <f t="shared" si="4"/>
        <v>-</v>
      </c>
      <c r="AD6" s="22" t="str">
        <f t="shared" si="4"/>
        <v>-</v>
      </c>
      <c r="AE6" s="22">
        <f t="shared" si="4"/>
        <v>97.61</v>
      </c>
      <c r="AF6" s="22">
        <f t="shared" si="4"/>
        <v>98.78</v>
      </c>
      <c r="AG6" s="22">
        <f t="shared" si="4"/>
        <v>101.23</v>
      </c>
      <c r="AH6" s="21" t="str">
        <f>IF(AH7="","",IF(AH7="-","【-】","【"&amp;SUBSTITUTE(TEXT(AH7,"#,##0.00"),"-","△")&amp;"】"))</f>
        <v>【104.96】</v>
      </c>
      <c r="AI6" s="22" t="str">
        <f>IF(AI7="",NA(),AI7)</f>
        <v>-</v>
      </c>
      <c r="AJ6" s="22" t="str">
        <f t="shared" ref="AJ6:AR6" si="5">IF(AJ7="",NA(),AJ7)</f>
        <v>-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 t="str">
        <f t="shared" si="5"/>
        <v>-</v>
      </c>
      <c r="AO6" s="22" t="str">
        <f t="shared" si="5"/>
        <v>-</v>
      </c>
      <c r="AP6" s="22">
        <f t="shared" si="5"/>
        <v>143.65</v>
      </c>
      <c r="AQ6" s="22">
        <f t="shared" si="5"/>
        <v>155.82</v>
      </c>
      <c r="AR6" s="22">
        <f t="shared" si="5"/>
        <v>155.18</v>
      </c>
      <c r="AS6" s="21" t="str">
        <f>IF(AS7="","",IF(AS7="-","【-】","【"&amp;SUBSTITUTE(TEXT(AS7,"#,##0.00"),"-","△")&amp;"】"))</f>
        <v>【30.67】</v>
      </c>
      <c r="AT6" s="22" t="str">
        <f>IF(AT7="",NA(),AT7)</f>
        <v>-</v>
      </c>
      <c r="AU6" s="22" t="str">
        <f t="shared" ref="AU6:BC6" si="6">IF(AU7="",NA(),AU7)</f>
        <v>-</v>
      </c>
      <c r="AV6" s="22">
        <f t="shared" si="6"/>
        <v>287.08999999999997</v>
      </c>
      <c r="AW6" s="22">
        <f t="shared" si="6"/>
        <v>433.7</v>
      </c>
      <c r="AX6" s="22">
        <f t="shared" si="6"/>
        <v>525.37</v>
      </c>
      <c r="AY6" s="22" t="str">
        <f t="shared" si="6"/>
        <v>-</v>
      </c>
      <c r="AZ6" s="22" t="str">
        <f t="shared" si="6"/>
        <v>-</v>
      </c>
      <c r="BA6" s="22">
        <f t="shared" si="6"/>
        <v>94.01</v>
      </c>
      <c r="BB6" s="22">
        <f t="shared" si="6"/>
        <v>111.08</v>
      </c>
      <c r="BC6" s="22">
        <f t="shared" si="6"/>
        <v>118.28</v>
      </c>
      <c r="BD6" s="21" t="str">
        <f>IF(BD7="","",IF(BD7="-","【-】","【"&amp;SUBSTITUTE(TEXT(BD7,"#,##0.00"),"-","△")&amp;"】"))</f>
        <v>【195.24】</v>
      </c>
      <c r="BE6" s="22" t="str">
        <f>IF(BE7="",NA(),BE7)</f>
        <v>-</v>
      </c>
      <c r="BF6" s="22" t="str">
        <f t="shared" ref="BF6:BN6" si="7">IF(BF7="",NA(),BF7)</f>
        <v>-</v>
      </c>
      <c r="BG6" s="22">
        <f t="shared" si="7"/>
        <v>532.04999999999995</v>
      </c>
      <c r="BH6" s="22">
        <f t="shared" si="7"/>
        <v>466.2</v>
      </c>
      <c r="BI6" s="22">
        <f t="shared" si="7"/>
        <v>412.48</v>
      </c>
      <c r="BJ6" s="22" t="str">
        <f t="shared" si="7"/>
        <v>-</v>
      </c>
      <c r="BK6" s="22" t="str">
        <f t="shared" si="7"/>
        <v>-</v>
      </c>
      <c r="BL6" s="22">
        <f t="shared" si="7"/>
        <v>1421.84</v>
      </c>
      <c r="BM6" s="22">
        <f t="shared" si="7"/>
        <v>1596.62</v>
      </c>
      <c r="BN6" s="22">
        <f t="shared" si="7"/>
        <v>1456.79</v>
      </c>
      <c r="BO6" s="21" t="str">
        <f>IF(BO7="","",IF(BO7="-","【-】","【"&amp;SUBSTITUTE(TEXT(BO7,"#,##0.00"),"-","△")&amp;"】"))</f>
        <v>【1,090.93】</v>
      </c>
      <c r="BP6" s="22" t="str">
        <f>IF(BP7="",NA(),BP7)</f>
        <v>-</v>
      </c>
      <c r="BQ6" s="22" t="str">
        <f t="shared" ref="BQ6:BY6" si="8">IF(BQ7="",NA(),BQ7)</f>
        <v>-</v>
      </c>
      <c r="BR6" s="22">
        <f t="shared" si="8"/>
        <v>40.380000000000003</v>
      </c>
      <c r="BS6" s="22">
        <f t="shared" si="8"/>
        <v>31.54</v>
      </c>
      <c r="BT6" s="22">
        <f t="shared" si="8"/>
        <v>35.6</v>
      </c>
      <c r="BU6" s="22" t="str">
        <f t="shared" si="8"/>
        <v>-</v>
      </c>
      <c r="BV6" s="22" t="str">
        <f t="shared" si="8"/>
        <v>-</v>
      </c>
      <c r="BW6" s="22">
        <f t="shared" si="8"/>
        <v>35.72</v>
      </c>
      <c r="BX6" s="22">
        <f t="shared" si="8"/>
        <v>33.659999999999997</v>
      </c>
      <c r="BY6" s="22">
        <f t="shared" si="8"/>
        <v>35.33</v>
      </c>
      <c r="BZ6" s="21" t="str">
        <f>IF(BZ7="","",IF(BZ7="-","【-】","【"&amp;SUBSTITUTE(TEXT(BZ7,"#,##0.00"),"-","△")&amp;"】"))</f>
        <v>【58.61】</v>
      </c>
      <c r="CA6" s="22" t="str">
        <f>IF(CA7="",NA(),CA7)</f>
        <v>-</v>
      </c>
      <c r="CB6" s="22" t="str">
        <f t="shared" ref="CB6:CJ6" si="9">IF(CB7="",NA(),CB7)</f>
        <v>-</v>
      </c>
      <c r="CC6" s="22">
        <f t="shared" si="9"/>
        <v>130.16</v>
      </c>
      <c r="CD6" s="22">
        <f t="shared" si="9"/>
        <v>168.7</v>
      </c>
      <c r="CE6" s="22">
        <f t="shared" si="9"/>
        <v>157.36000000000001</v>
      </c>
      <c r="CF6" s="22" t="str">
        <f t="shared" si="9"/>
        <v>-</v>
      </c>
      <c r="CG6" s="22" t="str">
        <f t="shared" si="9"/>
        <v>-</v>
      </c>
      <c r="CH6" s="22">
        <f t="shared" si="9"/>
        <v>471.3</v>
      </c>
      <c r="CI6" s="22">
        <f t="shared" si="9"/>
        <v>506.68</v>
      </c>
      <c r="CJ6" s="22">
        <f t="shared" si="9"/>
        <v>491.45</v>
      </c>
      <c r="CK6" s="21" t="str">
        <f>IF(CK7="","",IF(CK7="-","【-】","【"&amp;SUBSTITUTE(TEXT(CK7,"#,##0.00"),"-","△")&amp;"】"))</f>
        <v>【274.97】</v>
      </c>
      <c r="CL6" s="22" t="str">
        <f>IF(CL7="",NA(),CL7)</f>
        <v>-</v>
      </c>
      <c r="CM6" s="22" t="str">
        <f t="shared" ref="CM6:CU6" si="10">IF(CM7="",NA(),CM7)</f>
        <v>-</v>
      </c>
      <c r="CN6" s="22">
        <f t="shared" si="10"/>
        <v>53.61</v>
      </c>
      <c r="CO6" s="22">
        <f t="shared" si="10"/>
        <v>53.76</v>
      </c>
      <c r="CP6" s="22">
        <f t="shared" si="10"/>
        <v>50.66</v>
      </c>
      <c r="CQ6" s="22" t="str">
        <f t="shared" si="10"/>
        <v>-</v>
      </c>
      <c r="CR6" s="22" t="str">
        <f t="shared" si="10"/>
        <v>-</v>
      </c>
      <c r="CS6" s="22">
        <f t="shared" si="10"/>
        <v>51.52</v>
      </c>
      <c r="CT6" s="22">
        <f t="shared" si="10"/>
        <v>48.75</v>
      </c>
      <c r="CU6" s="22">
        <f t="shared" si="10"/>
        <v>50.95</v>
      </c>
      <c r="CV6" s="21" t="str">
        <f>IF(CV7="","",IF(CV7="-","【-】","【"&amp;SUBSTITUTE(TEXT(CV7,"#,##0.00"),"-","△")&amp;"】"))</f>
        <v>【52.36】</v>
      </c>
      <c r="CW6" s="22" t="str">
        <f>IF(CW7="",NA(),CW7)</f>
        <v>-</v>
      </c>
      <c r="CX6" s="22" t="str">
        <f t="shared" ref="CX6:DF6" si="11">IF(CX7="",NA(),CX7)</f>
        <v>-</v>
      </c>
      <c r="CY6" s="22">
        <f t="shared" si="11"/>
        <v>92</v>
      </c>
      <c r="CZ6" s="22">
        <f t="shared" si="11"/>
        <v>92</v>
      </c>
      <c r="DA6" s="22">
        <f t="shared" si="11"/>
        <v>91.7</v>
      </c>
      <c r="DB6" s="22" t="str">
        <f t="shared" si="11"/>
        <v>-</v>
      </c>
      <c r="DC6" s="22" t="str">
        <f t="shared" si="11"/>
        <v>-</v>
      </c>
      <c r="DD6" s="22">
        <f t="shared" si="11"/>
        <v>61.29</v>
      </c>
      <c r="DE6" s="22">
        <f t="shared" si="11"/>
        <v>60.88</v>
      </c>
      <c r="DF6" s="22">
        <f t="shared" si="11"/>
        <v>61</v>
      </c>
      <c r="DG6" s="21" t="str">
        <f>IF(DG7="","",IF(DG7="-","【-】","【"&amp;SUBSTITUTE(TEXT(DG7,"#,##0.00"),"-","△")&amp;"】"))</f>
        <v>【73.88】</v>
      </c>
      <c r="DH6" s="22" t="str">
        <f>IF(DH7="",NA(),DH7)</f>
        <v>-</v>
      </c>
      <c r="DI6" s="22" t="str">
        <f t="shared" ref="DI6:DQ6" si="12">IF(DI7="",NA(),DI7)</f>
        <v>-</v>
      </c>
      <c r="DJ6" s="22">
        <f t="shared" si="12"/>
        <v>5.48</v>
      </c>
      <c r="DK6" s="22">
        <f t="shared" si="12"/>
        <v>10.99</v>
      </c>
      <c r="DL6" s="22">
        <f t="shared" si="12"/>
        <v>16.2</v>
      </c>
      <c r="DM6" s="22" t="str">
        <f t="shared" si="12"/>
        <v>-</v>
      </c>
      <c r="DN6" s="22" t="str">
        <f t="shared" si="12"/>
        <v>-</v>
      </c>
      <c r="DO6" s="22">
        <f t="shared" si="12"/>
        <v>24.16</v>
      </c>
      <c r="DP6" s="22">
        <f t="shared" si="12"/>
        <v>29.81</v>
      </c>
      <c r="DQ6" s="22">
        <f t="shared" si="12"/>
        <v>30.82</v>
      </c>
      <c r="DR6" s="21" t="str">
        <f>IF(DR7="","",IF(DR7="-","【-】","【"&amp;SUBSTITUTE(TEXT(DR7,"#,##0.00"),"-","△")&amp;"】"))</f>
        <v>【39.30】</v>
      </c>
      <c r="DS6" s="22" t="str">
        <f>IF(DS7="",NA(),DS7)</f>
        <v>-</v>
      </c>
      <c r="DT6" s="22" t="str">
        <f t="shared" ref="DT6:EB6" si="13">IF(DT7="",NA(),DT7)</f>
        <v>-</v>
      </c>
      <c r="DU6" s="21">
        <f t="shared" si="13"/>
        <v>0</v>
      </c>
      <c r="DV6" s="21">
        <f t="shared" si="13"/>
        <v>0</v>
      </c>
      <c r="DW6" s="21">
        <f t="shared" si="13"/>
        <v>0</v>
      </c>
      <c r="DX6" s="22" t="str">
        <f t="shared" si="13"/>
        <v>-</v>
      </c>
      <c r="DY6" s="22" t="str">
        <f t="shared" si="13"/>
        <v>-</v>
      </c>
      <c r="DZ6" s="22">
        <f t="shared" si="13"/>
        <v>18.829999999999998</v>
      </c>
      <c r="EA6" s="22">
        <f t="shared" si="13"/>
        <v>18.05</v>
      </c>
      <c r="EB6" s="22">
        <f t="shared" si="13"/>
        <v>14.28</v>
      </c>
      <c r="EC6" s="21" t="str">
        <f>IF(EC7="","",IF(EC7="-","【-】","【"&amp;SUBSTITUTE(TEXT(EC7,"#,##0.00"),"-","△")&amp;"】"))</f>
        <v>【18.76】</v>
      </c>
      <c r="ED6" s="22" t="str">
        <f>IF(ED7="",NA(),ED7)</f>
        <v>-</v>
      </c>
      <c r="EE6" s="22" t="str">
        <f t="shared" ref="EE6:EM6" si="14">IF(EE7="",NA(),EE7)</f>
        <v>-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 t="str">
        <f t="shared" si="14"/>
        <v>-</v>
      </c>
      <c r="EJ6" s="22" t="str">
        <f t="shared" si="14"/>
        <v>-</v>
      </c>
      <c r="EK6" s="22">
        <f t="shared" si="14"/>
        <v>0.96</v>
      </c>
      <c r="EL6" s="22">
        <f t="shared" si="14"/>
        <v>0.37</v>
      </c>
      <c r="EM6" s="22">
        <f t="shared" si="14"/>
        <v>0.23</v>
      </c>
      <c r="EN6" s="21" t="str">
        <f>IF(EN7="","",IF(EN7="-","【-】","【"&amp;SUBSTITUTE(TEXT(EN7,"#,##0.00"),"-","△")&amp;"】"))</f>
        <v>【0.65】</v>
      </c>
    </row>
    <row r="7" spans="1:144" s="23" customFormat="1" x14ac:dyDescent="0.15">
      <c r="A7" s="15"/>
      <c r="B7" s="24">
        <v>2022</v>
      </c>
      <c r="C7" s="24">
        <v>192112</v>
      </c>
      <c r="D7" s="24">
        <v>46</v>
      </c>
      <c r="E7" s="24">
        <v>1</v>
      </c>
      <c r="F7" s="24">
        <v>0</v>
      </c>
      <c r="G7" s="24">
        <v>5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93.71</v>
      </c>
      <c r="P7" s="25">
        <v>0.46</v>
      </c>
      <c r="Q7" s="25">
        <v>746</v>
      </c>
      <c r="R7" s="25">
        <v>67641</v>
      </c>
      <c r="S7" s="25">
        <v>201.92</v>
      </c>
      <c r="T7" s="25">
        <v>334.99</v>
      </c>
      <c r="U7" s="25">
        <v>311</v>
      </c>
      <c r="V7" s="25">
        <v>5.0199999999999996</v>
      </c>
      <c r="W7" s="25">
        <v>61.95</v>
      </c>
      <c r="X7" s="25" t="s">
        <v>99</v>
      </c>
      <c r="Y7" s="25" t="s">
        <v>99</v>
      </c>
      <c r="Z7" s="25">
        <v>128.54</v>
      </c>
      <c r="AA7" s="25">
        <v>113.39</v>
      </c>
      <c r="AB7" s="25">
        <v>118.58</v>
      </c>
      <c r="AC7" s="25" t="s">
        <v>99</v>
      </c>
      <c r="AD7" s="25" t="s">
        <v>99</v>
      </c>
      <c r="AE7" s="25">
        <v>97.61</v>
      </c>
      <c r="AF7" s="25">
        <v>98.78</v>
      </c>
      <c r="AG7" s="25">
        <v>101.23</v>
      </c>
      <c r="AH7" s="25">
        <v>104.96</v>
      </c>
      <c r="AI7" s="25" t="s">
        <v>99</v>
      </c>
      <c r="AJ7" s="25" t="s">
        <v>99</v>
      </c>
      <c r="AK7" s="25">
        <v>0</v>
      </c>
      <c r="AL7" s="25">
        <v>0</v>
      </c>
      <c r="AM7" s="25">
        <v>0</v>
      </c>
      <c r="AN7" s="25" t="s">
        <v>99</v>
      </c>
      <c r="AO7" s="25" t="s">
        <v>99</v>
      </c>
      <c r="AP7" s="25">
        <v>143.65</v>
      </c>
      <c r="AQ7" s="25">
        <v>155.82</v>
      </c>
      <c r="AR7" s="25">
        <v>155.18</v>
      </c>
      <c r="AS7" s="25">
        <v>30.67</v>
      </c>
      <c r="AT7" s="25" t="s">
        <v>99</v>
      </c>
      <c r="AU7" s="25" t="s">
        <v>99</v>
      </c>
      <c r="AV7" s="25">
        <v>287.08999999999997</v>
      </c>
      <c r="AW7" s="25">
        <v>433.7</v>
      </c>
      <c r="AX7" s="25">
        <v>525.37</v>
      </c>
      <c r="AY7" s="25" t="s">
        <v>99</v>
      </c>
      <c r="AZ7" s="25" t="s">
        <v>99</v>
      </c>
      <c r="BA7" s="25">
        <v>94.01</v>
      </c>
      <c r="BB7" s="25">
        <v>111.08</v>
      </c>
      <c r="BC7" s="25">
        <v>118.28</v>
      </c>
      <c r="BD7" s="25">
        <v>195.24</v>
      </c>
      <c r="BE7" s="25" t="s">
        <v>99</v>
      </c>
      <c r="BF7" s="25" t="s">
        <v>99</v>
      </c>
      <c r="BG7" s="25">
        <v>532.04999999999995</v>
      </c>
      <c r="BH7" s="25">
        <v>466.2</v>
      </c>
      <c r="BI7" s="25">
        <v>412.48</v>
      </c>
      <c r="BJ7" s="25" t="s">
        <v>99</v>
      </c>
      <c r="BK7" s="25" t="s">
        <v>99</v>
      </c>
      <c r="BL7" s="25">
        <v>1421.84</v>
      </c>
      <c r="BM7" s="25">
        <v>1596.62</v>
      </c>
      <c r="BN7" s="25">
        <v>1456.79</v>
      </c>
      <c r="BO7" s="25">
        <v>1090.93</v>
      </c>
      <c r="BP7" s="25" t="s">
        <v>99</v>
      </c>
      <c r="BQ7" s="25" t="s">
        <v>99</v>
      </c>
      <c r="BR7" s="25">
        <v>40.380000000000003</v>
      </c>
      <c r="BS7" s="25">
        <v>31.54</v>
      </c>
      <c r="BT7" s="25">
        <v>35.6</v>
      </c>
      <c r="BU7" s="25" t="s">
        <v>99</v>
      </c>
      <c r="BV7" s="25" t="s">
        <v>99</v>
      </c>
      <c r="BW7" s="25">
        <v>35.72</v>
      </c>
      <c r="BX7" s="25">
        <v>33.659999999999997</v>
      </c>
      <c r="BY7" s="25">
        <v>35.33</v>
      </c>
      <c r="BZ7" s="25">
        <v>58.61</v>
      </c>
      <c r="CA7" s="25" t="s">
        <v>99</v>
      </c>
      <c r="CB7" s="25" t="s">
        <v>99</v>
      </c>
      <c r="CC7" s="25">
        <v>130.16</v>
      </c>
      <c r="CD7" s="25">
        <v>168.7</v>
      </c>
      <c r="CE7" s="25">
        <v>157.36000000000001</v>
      </c>
      <c r="CF7" s="25" t="s">
        <v>99</v>
      </c>
      <c r="CG7" s="25" t="s">
        <v>99</v>
      </c>
      <c r="CH7" s="25">
        <v>471.3</v>
      </c>
      <c r="CI7" s="25">
        <v>506.68</v>
      </c>
      <c r="CJ7" s="25">
        <v>491.45</v>
      </c>
      <c r="CK7" s="25">
        <v>274.97000000000003</v>
      </c>
      <c r="CL7" s="25" t="s">
        <v>99</v>
      </c>
      <c r="CM7" s="25" t="s">
        <v>99</v>
      </c>
      <c r="CN7" s="25">
        <v>53.61</v>
      </c>
      <c r="CO7" s="25">
        <v>53.76</v>
      </c>
      <c r="CP7" s="25">
        <v>50.66</v>
      </c>
      <c r="CQ7" s="25" t="s">
        <v>99</v>
      </c>
      <c r="CR7" s="25" t="s">
        <v>99</v>
      </c>
      <c r="CS7" s="25">
        <v>51.52</v>
      </c>
      <c r="CT7" s="25">
        <v>48.75</v>
      </c>
      <c r="CU7" s="25">
        <v>50.95</v>
      </c>
      <c r="CV7" s="25">
        <v>52.36</v>
      </c>
      <c r="CW7" s="25" t="s">
        <v>99</v>
      </c>
      <c r="CX7" s="25" t="s">
        <v>99</v>
      </c>
      <c r="CY7" s="25">
        <v>92</v>
      </c>
      <c r="CZ7" s="25">
        <v>92</v>
      </c>
      <c r="DA7" s="25">
        <v>91.7</v>
      </c>
      <c r="DB7" s="25" t="s">
        <v>99</v>
      </c>
      <c r="DC7" s="25" t="s">
        <v>99</v>
      </c>
      <c r="DD7" s="25">
        <v>61.29</v>
      </c>
      <c r="DE7" s="25">
        <v>60.88</v>
      </c>
      <c r="DF7" s="25">
        <v>61</v>
      </c>
      <c r="DG7" s="25">
        <v>73.88</v>
      </c>
      <c r="DH7" s="25" t="s">
        <v>99</v>
      </c>
      <c r="DI7" s="25" t="s">
        <v>99</v>
      </c>
      <c r="DJ7" s="25">
        <v>5.48</v>
      </c>
      <c r="DK7" s="25">
        <v>10.99</v>
      </c>
      <c r="DL7" s="25">
        <v>16.2</v>
      </c>
      <c r="DM7" s="25" t="s">
        <v>99</v>
      </c>
      <c r="DN7" s="25" t="s">
        <v>99</v>
      </c>
      <c r="DO7" s="25">
        <v>24.16</v>
      </c>
      <c r="DP7" s="25">
        <v>29.81</v>
      </c>
      <c r="DQ7" s="25">
        <v>30.82</v>
      </c>
      <c r="DR7" s="25">
        <v>39.299999999999997</v>
      </c>
      <c r="DS7" s="25" t="s">
        <v>99</v>
      </c>
      <c r="DT7" s="25" t="s">
        <v>99</v>
      </c>
      <c r="DU7" s="25">
        <v>0</v>
      </c>
      <c r="DV7" s="25">
        <v>0</v>
      </c>
      <c r="DW7" s="25">
        <v>0</v>
      </c>
      <c r="DX7" s="25" t="s">
        <v>99</v>
      </c>
      <c r="DY7" s="25" t="s">
        <v>99</v>
      </c>
      <c r="DZ7" s="25">
        <v>18.829999999999998</v>
      </c>
      <c r="EA7" s="25">
        <v>18.05</v>
      </c>
      <c r="EB7" s="25">
        <v>14.28</v>
      </c>
      <c r="EC7" s="25">
        <v>18.760000000000002</v>
      </c>
      <c r="ED7" s="25" t="s">
        <v>99</v>
      </c>
      <c r="EE7" s="25" t="s">
        <v>99</v>
      </c>
      <c r="EF7" s="25">
        <v>0</v>
      </c>
      <c r="EG7" s="25">
        <v>0</v>
      </c>
      <c r="EH7" s="25">
        <v>0</v>
      </c>
      <c r="EI7" s="25" t="s">
        <v>99</v>
      </c>
      <c r="EJ7" s="25" t="s">
        <v>99</v>
      </c>
      <c r="EK7" s="25">
        <v>0.96</v>
      </c>
      <c r="EL7" s="25">
        <v>0.37</v>
      </c>
      <c r="EM7" s="25">
        <v>0.23</v>
      </c>
      <c r="EN7" s="25">
        <v>0.65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109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深沢 健志郎</cp:lastModifiedBy>
  <cp:lastPrinted>2024-02-01T00:04:11Z</cp:lastPrinted>
  <dcterms:created xsi:type="dcterms:W3CDTF">2023-12-05T00:53:39Z</dcterms:created>
  <dcterms:modified xsi:type="dcterms:W3CDTF">2024-02-01T02:05:41Z</dcterms:modified>
  <cp:category/>
</cp:coreProperties>
</file>