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部局間共有\限定共有\業務課企業会計課共通\総務担当\010　水道総務\09　会計運営\03経営比較分析表\R5\"/>
    </mc:Choice>
  </mc:AlternateContent>
  <workbookProtection workbookAlgorithmName="SHA-512" workbookHashValue="/dUCd5I5H2+UJiHHQsZEBpYYBsJnIHXDIrDOhZBdXJphVgYmCx6a7S9c7irSLZdlnCE/TZkyY8MwcV56qmP8Jg==" workbookSaltValue="973dKqG3heC9YUwowBbL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<sst xmlns="http://schemas.openxmlformats.org/spreadsheetml/2006/main" count="228" uniqueCount="114">
  <si>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</si>
  <si>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</si>
  <si>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</si>
  <si>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</si>
  <si>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</si>
  <si>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</si>
  <si>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</si>
  <si>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</si>
  <si>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</si>
  <si>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</si>
  <si>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</si>
  <si>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</si>
  <si>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</si>
  <si>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</si>
  <si>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</si>
  <si>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</si>
  <si>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</si>
  <si>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</si>
  <si>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</si>
  <si>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</si>
  <si>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</si>
  <si>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</si>
  <si>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</si>
  <si>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</si>
  <si>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</si>
  <si>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</si>
  <si>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</si>
  <si>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</si>
  <si>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</si>
  <si>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</si>
  <si>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</si>
  <si>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</si>
  <si>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</si>
  <si>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</si>
  <si>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</si>
  <si>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</si>
  <si>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</si>
  <si>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</si>
  <si>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</si>
  <si>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</si>
  <si>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</si>
  <si>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</si>
  <si>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</si>
  <si>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</si>
  <si>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</si>
  <si>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</si>
  <si>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</si>
  <si>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</si>
  <si>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</si>
  <si>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</si>
  <si>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</si>
  <si>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</si>
  <si>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</si>
  <si>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</si>
  <si>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</si>
  <si>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</si>
  <si>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</si>
  <si>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</si>
  <si>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</si>
  <si>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</si>
  <si>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</si>
  <si>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</si>
  <si>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</si>
  <si>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</si>
  <si>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</si>
  <si>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</si>
  <si>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</si>
  <si>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</si>
  <si>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</si>
  <si>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</si>
  <si>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</si>
  <si>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</si>
  <si>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</si>
  <si>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</si>
  <si>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</si>
  <si>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</si>
  <si>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</si>
  <si>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</si>
  <si>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</si>
  <si>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</si>
  <si>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</si>
  <si>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</si>
  <si>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</si>
  <si>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</si>
  <si>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</si>
  <si>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</si>
  <si>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</si>
  <si>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</si>
  <si>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</si>
  <si>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</si>
  <si>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</si>
  <si>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</si>
  <si>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</si>
  <si>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</si>
  <si>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</si>
  <si>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</si>
  <si>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</si>
  <si>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</si>
  <si>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</si>
  <si>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</si>
  <si>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</si>
  <si>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</si>
  <si>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</si>
  <si>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</si>
  <si>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</si>
  <si>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</si>
  <si>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</si>
  <si>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</si>
  <si>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</si>
  <si>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</si>
  <si>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</si>
  <si>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の経常収支比率は、100％を切る年もあったが、近年は100％を超えている。しかし、ごく僅かしか超えておらず、ぎりぎりの運営を行っている表れである。一般会計からの補助金収入で補填されいるため、独立採算の運営が行われていない状況にある。
　②の累積欠損金比率は、過去の消費税申告を見直した結果、消費税が還付となり、それに伴い過去5年分の消費税に係る会計処理を修正したことで、平成30年度は欠損となったが、以降、例年通りとなっている。
　③の流動比率は年々上昇しているが、類似団体よりは、大幅に低くなっている。これは料金収入が、年々減少傾向にあるためであり、現状のままでは健全な経営からますます乖離していく恐れがある。
　また、施設や配管の新設等により、④企業債残高対給水収益比率や⑥給水原価は高くなっているが、⑤料金回収率は低いまま推移しており、更なる経営改善に取り組む必要がある
　⑦の施設利用率は、配水量の減少傾向が、当団体では顕著であり、全国平均をやや下回っているため、今後、施設の統廃合・ダウンサイジング等の検討が必要である。
　⑧の有収率については、財源の確保がままならないことから、老朽管の更新や、漏水調査等が思うように進まず、ほぼ横ばいであることから、漏水等の原因を特定し、対策を講じることが必要である。</t>
    <rPh sb="25" eb="27">
      <t>キンネン</t>
    </rPh>
    <rPh sb="33" eb="34">
      <t>コ</t>
    </rPh>
    <rPh sb="49" eb="50">
      <t>コ</t>
    </rPh>
    <rPh sb="69" eb="70">
      <t>アラワ</t>
    </rPh>
    <phoneticPr fontId="4"/>
  </si>
  <si>
    <t>　①の有形固定資産減価償却率は、類似団体より低くなっている。これは合併特例債を用いた大型の浄水・配水施設や送水管の整備を行ったことによる施設の新設が影響しているものと思われる。今後、管路や施設の更新が必要となるため、更新財源の確保や投資計画の見直しが必要である。
　②の管路経年比率については、前年度までは低い数値となっていたが、今までなかなか出来なかった資産調査を少しずつ行ったため、数値が高くなった。今後はこれらの更新を行うため、財源の確保等が必要である。
　③の管路更新率は、年によって増減が激しく、更新工事が計画的に行われていないことを示している。更新財源の確保がままならず、新規の施設と老朽管との二極化が著しくなっている。長寿命化計画や策定した経営戦略を基に、更新財源の確保や投資計画の見直しを行い、計画的な更新が必要である。</t>
    <rPh sb="147" eb="149">
      <t>ゼンネン</t>
    </rPh>
    <rPh sb="149" eb="150">
      <t>ド</t>
    </rPh>
    <rPh sb="165" eb="166">
      <t>イマ</t>
    </rPh>
    <rPh sb="172" eb="174">
      <t>デキ</t>
    </rPh>
    <rPh sb="178" eb="180">
      <t>シサン</t>
    </rPh>
    <rPh sb="180" eb="182">
      <t>チョウサ</t>
    </rPh>
    <rPh sb="183" eb="184">
      <t>スコ</t>
    </rPh>
    <rPh sb="187" eb="188">
      <t>オコナ</t>
    </rPh>
    <rPh sb="193" eb="195">
      <t>スウチ</t>
    </rPh>
    <rPh sb="196" eb="197">
      <t>タカ</t>
    </rPh>
    <rPh sb="209" eb="211">
      <t>コウシン</t>
    </rPh>
    <rPh sb="212" eb="213">
      <t>オコナ</t>
    </rPh>
    <phoneticPr fontId="4"/>
  </si>
  <si>
    <t>　経営損益が安定していない状況だが、合併後の料金統一から７年間、料金の改定が行われなかったことが第一の要因であると思われる。
　これを踏まえ、平成30年度に24.7％の料金改定を行い、また、令和４年度にも、再度料金改定を行う予定であったが、コロナ禍で市民生活にも影響が出ていることから、見送ることとなった。経営健全化に向けて動き出したものの、すぐには改善が難しくなっていたが、コロナが５類に移行したことから、料金改定について再検討を行う必要がある。
　また、料金改定だけではなく、平成29年度より料金徴収業務については民間委託を導入しており、将来的に給水人口の減少等も予想されることから、今後も民間企業を活用した合理化や、広域化の検討を鋭意進めていく。　　　　　　　　　　　　　　　　　　　　　　　　　　　　　　　　</t>
    <rPh sb="193" eb="194">
      <t>ルイ</t>
    </rPh>
    <rPh sb="195" eb="197">
      <t>イコウ</t>
    </rPh>
    <rPh sb="204" eb="206">
      <t>リョウキン</t>
    </rPh>
    <rPh sb="206" eb="208">
      <t>カイテイ</t>
    </rPh>
    <rPh sb="212" eb="215">
      <t>サイケントウ</t>
    </rPh>
    <rPh sb="216" eb="217">
      <t>オコナ</t>
    </rPh>
    <rPh sb="218" eb="2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</si>
</sst>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0.19</c:v>
                </c:pt>
                <c:pt idx="2">
                  <c:v>0.43</c:v>
                </c:pt>
                <c:pt idx="3">
                  <c:v>0.18</c:v>
                </c:pt>
                <c:pt idx="4">
                  <c:v>0.19</c:v>
                </c:pt>
              </c:numCache>
            </c:numRef>
          </c:val>
          <c:extLst>
            <c:ext xmlns:c16="http://schemas.microsoft.com/office/drawing/2014/chart" uri="{C3380CC4-5D6E-409C-BE32-E72D297353CC}">
              <c16:uniqueId val="{00000000-1CF6-4C3D-A470-5D0548E22F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CF6-4C3D-A470-5D0548E22F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57.6</c:v>
                </c:pt>
                <c:pt idx="1">
                  <c:v>57.43</c:v>
                </c:pt>
                <c:pt idx="2">
                  <c:v>56.2</c:v>
                </c:pt>
                <c:pt idx="3">
                  <c:v>54.76</c:v>
                </c:pt>
                <c:pt idx="4">
                  <c:v>55.55</c:v>
                </c:pt>
              </c:numCache>
            </c:numRef>
          </c:val>
          <c:extLst>
            <c:ext xmlns:c16="http://schemas.microsoft.com/office/drawing/2014/chart" uri="{C3380CC4-5D6E-409C-BE32-E72D297353CC}">
              <c16:uniqueId val="{00000000-DBD2-45F7-B73D-5F76A17E1C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DBD2-45F7-B73D-5F76A17E1C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80.540000000000006</c:v>
                </c:pt>
                <c:pt idx="1">
                  <c:v>78.47</c:v>
                </c:pt>
                <c:pt idx="2">
                  <c:v>80.27</c:v>
                </c:pt>
                <c:pt idx="3">
                  <c:v>81.540000000000006</c:v>
                </c:pt>
                <c:pt idx="4">
                  <c:v>79.150000000000006</c:v>
                </c:pt>
              </c:numCache>
            </c:numRef>
          </c:val>
          <c:extLst>
            <c:ext xmlns:c16="http://schemas.microsoft.com/office/drawing/2014/chart" uri="{C3380CC4-5D6E-409C-BE32-E72D297353CC}">
              <c16:uniqueId val="{00000000-9ABA-4CF1-950C-50B74BFCBC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ABA-4CF1-950C-50B74BFCBC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99.97</c:v>
                </c:pt>
                <c:pt idx="1">
                  <c:v>101.16</c:v>
                </c:pt>
                <c:pt idx="2">
                  <c:v>103.45</c:v>
                </c:pt>
                <c:pt idx="3">
                  <c:v>102.73</c:v>
                </c:pt>
                <c:pt idx="4">
                  <c:v>100.36</c:v>
                </c:pt>
              </c:numCache>
            </c:numRef>
          </c:val>
          <c:extLst>
            <c:ext xmlns:c16="http://schemas.microsoft.com/office/drawing/2014/chart" uri="{C3380CC4-5D6E-409C-BE32-E72D297353CC}">
              <c16:uniqueId val="{00000000-AE96-4002-B6D7-D1D1E15DB8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E96-4002-B6D7-D1D1E15DB8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39.1</c:v>
                </c:pt>
                <c:pt idx="1">
                  <c:v>40.76</c:v>
                </c:pt>
                <c:pt idx="2">
                  <c:v>42.12</c:v>
                </c:pt>
                <c:pt idx="3">
                  <c:v>43.59</c:v>
                </c:pt>
                <c:pt idx="4">
                  <c:v>44.73</c:v>
                </c:pt>
              </c:numCache>
            </c:numRef>
          </c:val>
          <c:extLst>
            <c:ext xmlns:c16="http://schemas.microsoft.com/office/drawing/2014/chart" uri="{C3380CC4-5D6E-409C-BE32-E72D297353CC}">
              <c16:uniqueId val="{00000000-ACCF-4E35-87E4-C651D2ECDA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CCF-4E35-87E4-C651D2ECDA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0.2</c:v>
                </c:pt>
                <c:pt idx="1">
                  <c:v>0.2</c:v>
                </c:pt>
                <c:pt idx="2">
                  <c:v>0.8</c:v>
                </c:pt>
                <c:pt idx="3">
                  <c:v>1.81</c:v>
                </c:pt>
                <c:pt idx="4">
                  <c:v>32.78</c:v>
                </c:pt>
              </c:numCache>
            </c:numRef>
          </c:val>
          <c:extLst>
            <c:ext xmlns:c16="http://schemas.microsoft.com/office/drawing/2014/chart" uri="{C3380CC4-5D6E-409C-BE32-E72D297353CC}">
              <c16:uniqueId val="{00000000-AD36-4107-8602-8E215EC1D1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D36-4107-8602-8E215EC1D1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11.04</c:v>
                </c:pt>
                <c:pt idx="1">
                  <c:v>0</c:v>
                </c:pt>
                <c:pt idx="2">
                  <c:v>0</c:v>
                </c:pt>
                <c:pt idx="3">
                  <c:v>0</c:v>
                </c:pt>
                <c:pt idx="4">
                  <c:v>0</c:v>
                </c:pt>
              </c:numCache>
            </c:numRef>
          </c:val>
          <c:extLst>
            <c:ext xmlns:c16="http://schemas.microsoft.com/office/drawing/2014/chart" uri="{C3380CC4-5D6E-409C-BE32-E72D297353CC}">
              <c16:uniqueId val="{00000000-EB5A-4294-A2D1-D23C447199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B5A-4294-A2D1-D23C447199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148.91999999999999</c:v>
                </c:pt>
                <c:pt idx="1">
                  <c:v>169.07</c:v>
                </c:pt>
                <c:pt idx="2">
                  <c:v>194.45</c:v>
                </c:pt>
                <c:pt idx="3">
                  <c:v>203.2</c:v>
                </c:pt>
                <c:pt idx="4">
                  <c:v>216.79</c:v>
                </c:pt>
              </c:numCache>
            </c:numRef>
          </c:val>
          <c:extLst>
            <c:ext xmlns:c16="http://schemas.microsoft.com/office/drawing/2014/chart" uri="{C3380CC4-5D6E-409C-BE32-E72D297353CC}">
              <c16:uniqueId val="{00000000-7CBC-4F82-A9DA-9A138FD1F0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CBC-4F82-A9DA-9A138FD1F0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709.6</c:v>
                </c:pt>
                <c:pt idx="1">
                  <c:v>687.46</c:v>
                </c:pt>
                <c:pt idx="2">
                  <c:v>679.22</c:v>
                </c:pt>
                <c:pt idx="3">
                  <c:v>659.02</c:v>
                </c:pt>
                <c:pt idx="4">
                  <c:v>638.58000000000004</c:v>
                </c:pt>
              </c:numCache>
            </c:numRef>
          </c:val>
          <c:extLst>
            <c:ext xmlns:c16="http://schemas.microsoft.com/office/drawing/2014/chart" uri="{C3380CC4-5D6E-409C-BE32-E72D297353CC}">
              <c16:uniqueId val="{00000000-59C7-402F-84FE-63CF3B0F8B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9C7-402F-84FE-63CF3B0F8B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81.7</c:v>
                </c:pt>
                <c:pt idx="1">
                  <c:v>82.69</c:v>
                </c:pt>
                <c:pt idx="2">
                  <c:v>81</c:v>
                </c:pt>
                <c:pt idx="3">
                  <c:v>81.430000000000007</c:v>
                </c:pt>
                <c:pt idx="4">
                  <c:v>75.349999999999994</c:v>
                </c:pt>
              </c:numCache>
            </c:numRef>
          </c:val>
          <c:extLst>
            <c:ext xmlns:c16="http://schemas.microsoft.com/office/drawing/2014/chart" uri="{C3380CC4-5D6E-409C-BE32-E72D297353CC}">
              <c16:uniqueId val="{00000000-972A-48AD-9C48-4499D2EFEB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72A-48AD-9C48-4499D2EFEB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182.32</c:v>
                </c:pt>
                <c:pt idx="1">
                  <c:v>184.96</c:v>
                </c:pt>
                <c:pt idx="2">
                  <c:v>187.16</c:v>
                </c:pt>
                <c:pt idx="3">
                  <c:v>186.34</c:v>
                </c:pt>
                <c:pt idx="4">
                  <c:v>201.82</c:v>
                </c:pt>
              </c:numCache>
            </c:numRef>
          </c:val>
          <c:extLst>
            <c:ext xmlns:c16="http://schemas.microsoft.com/office/drawing/2014/chart" uri="{C3380CC4-5D6E-409C-BE32-E72D297353CC}">
              <c16:uniqueId val="{00000000-CBCE-4DEA-82EA-54861177A8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BCE-4DEA-82EA-54861177A8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D58" sqref="B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笛吹市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f>データ!$R$6</f>
        <v>67641</v>
      </c>
      <c r="AM8" s="59"/>
      <c r="AN8" s="59"/>
      <c r="AO8" s="59"/>
      <c r="AP8" s="59"/>
      <c r="AQ8" s="59"/>
      <c r="AR8" s="59"/>
      <c r="AS8" s="59"/>
      <c r="AT8" s="56">
        <f>データ!$S$6</f>
        <v>201.92</v>
      </c>
      <c r="AU8" s="57"/>
      <c r="AV8" s="57"/>
      <c r="AW8" s="57"/>
      <c r="AX8" s="57"/>
      <c r="AY8" s="57"/>
      <c r="AZ8" s="57"/>
      <c r="BA8" s="57"/>
      <c r="BB8" s="46">
        <f>データ!$T$6</f>
        <v>334.99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63.16</v>
      </c>
      <c r="J10" s="57"/>
      <c r="K10" s="57"/>
      <c r="L10" s="57"/>
      <c r="M10" s="57"/>
      <c r="N10" s="57"/>
      <c r="O10" s="58"/>
      <c r="P10" s="46">
        <f>データ!$P$6</f>
        <v>97.18</v>
      </c>
      <c r="Q10" s="46"/>
      <c r="R10" s="46"/>
      <c r="S10" s="46"/>
      <c r="T10" s="46"/>
      <c r="U10" s="46"/>
      <c r="V10" s="46"/>
      <c r="W10" s="59">
        <f>データ!$Q$6</f>
        <v>2801</v>
      </c>
      <c r="X10" s="59"/>
      <c r="Y10" s="59"/>
      <c r="Z10" s="59"/>
      <c r="AA10" s="59"/>
      <c r="AB10" s="59"/>
      <c r="AC10" s="59"/>
      <c r="AD10" s="2"/>
      <c r="AE10" s="2"/>
      <c r="AF10" s="2"/>
      <c r="AG10" s="2"/>
      <c r="AH10" s="2"/>
      <c r="AI10" s="2"/>
      <c r="AJ10" s="2"/>
      <c r="AK10" s="2"/>
      <c r="AL10" s="59">
        <f>データ!$U$6</f>
        <v>65561</v>
      </c>
      <c r="AM10" s="59"/>
      <c r="AN10" s="59"/>
      <c r="AO10" s="59"/>
      <c r="AP10" s="59"/>
      <c r="AQ10" s="59"/>
      <c r="AR10" s="59"/>
      <c r="AS10" s="59"/>
      <c r="AT10" s="56">
        <f>データ!$V$6</f>
        <v>70.819999999999993</v>
      </c>
      <c r="AU10" s="57"/>
      <c r="AV10" s="57"/>
      <c r="AW10" s="57"/>
      <c r="AX10" s="57"/>
      <c r="AY10" s="57"/>
      <c r="AZ10" s="57"/>
      <c r="BA10" s="57"/>
      <c r="BB10" s="46">
        <f>データ!$W$6</f>
        <v>925.74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uEKwFAdpQpUjJVu4RJCBefLuNnfsXoAtYrdMnKst2GU8OmFj3zGg/ujZjWY6D1qf2Ampel2Cd/7k09I4bvrCw==" saltValue="0boaS8W2Ku5eVgjkv8Ue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192112</v>
      </c>
      <c r="D6" s="20">
        <f t="shared" si="3"/>
        <v>46</v>
      </c>
      <c r="E6" s="20">
        <f t="shared" si="3"/>
        <v>1</v>
      </c>
      <c r="F6" s="20">
        <f t="shared" si="3"/>
        <v>0</v>
      </c>
      <c r="G6" s="20">
        <f t="shared" si="3"/>
        <v>1</v>
      </c>
      <c r="H6" s="20" t="str">
        <f t="shared" si="3"/>
        <v>山梨県　笛吹市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63.16</v>
      </c>
      <c r="P6" s="21">
        <f t="shared" si="3"/>
        <v>97.18</v>
      </c>
      <c r="Q6" s="21">
        <f t="shared" si="3"/>
        <v>2801</v>
      </c>
      <c r="R6" s="21">
        <f t="shared" si="3"/>
        <v>67641</v>
      </c>
      <c r="S6" s="21">
        <f t="shared" si="3"/>
        <v>201.92</v>
      </c>
      <c r="T6" s="21">
        <f t="shared" si="3"/>
        <v>334.99</v>
      </c>
      <c r="U6" s="21">
        <f t="shared" si="3"/>
        <v>65561</v>
      </c>
      <c r="V6" s="21">
        <f t="shared" si="3"/>
        <v>70.819999999999993</v>
      </c>
      <c r="W6" s="21">
        <f t="shared" si="3"/>
        <v>925.74</v>
      </c>
      <c r="X6" s="22">
        <f>IF(X7="",NA(),X7)</f>
        <v>99.97</v>
      </c>
      <c r="Y6" s="22">
        <f t="shared" ref="Y6:AG6" si="4">IF(Y7="",NA(),Y7)</f>
        <v>101.16</v>
      </c>
      <c r="Z6" s="22">
        <f t="shared" si="4"/>
        <v>103.45</v>
      </c>
      <c r="AA6" s="22">
        <f t="shared" si="4"/>
        <v>102.73</v>
      </c>
      <c r="AB6" s="22">
        <f t="shared" si="4"/>
        <v>100.36</v>
      </c>
      <c r="AC6" s="22">
        <f t="shared" si="4"/>
        <v>111.44</v>
      </c>
      <c r="AD6" s="22">
        <f t="shared" si="4"/>
        <v>111.17</v>
      </c>
      <c r="AE6" s="22">
        <f t="shared" si="4"/>
        <v>110.91</v>
      </c>
      <c r="AF6" s="22">
        <f t="shared" si="4"/>
        <v>111.49</v>
      </c>
      <c r="AG6" s="22">
        <f t="shared" si="4"/>
        <v>109.09</v>
      </c>
      <c r="AH6" s="21" t="str">
        <f>IF(AH7="","",IF(AH7="-","【-】","【"&amp;SUBSTITUTE(TEXT(AH7,"#,##0.00"),"-","△")&amp;"】"))</f>
        <v>【108.70】</v>
      </c>
      <c r="AI6" s="22">
        <f>IF(AI7="",NA(),AI7)</f>
        <v>11.04</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148.91999999999999</v>
      </c>
      <c r="AU6" s="22">
        <f t="shared" ref="AU6:BC6" si="6">IF(AU7="",NA(),AU7)</f>
        <v>169.07</v>
      </c>
      <c r="AV6" s="22">
        <f t="shared" si="6"/>
        <v>194.45</v>
      </c>
      <c r="AW6" s="22">
        <f t="shared" si="6"/>
        <v>203.2</v>
      </c>
      <c r="AX6" s="22">
        <f t="shared" si="6"/>
        <v>216.79</v>
      </c>
      <c r="AY6" s="22">
        <f t="shared" si="6"/>
        <v>349.83</v>
      </c>
      <c r="AZ6" s="22">
        <f t="shared" si="6"/>
        <v>360.86</v>
      </c>
      <c r="BA6" s="22">
        <f t="shared" si="6"/>
        <v>350.79</v>
      </c>
      <c r="BB6" s="22">
        <f t="shared" si="6"/>
        <v>354.57</v>
      </c>
      <c r="BC6" s="22">
        <f t="shared" si="6"/>
        <v>357.74</v>
      </c>
      <c r="BD6" s="21" t="str">
        <f>IF(BD7="","",IF(BD7="-","【-】","【"&amp;SUBSTITUTE(TEXT(BD7,"#,##0.00"),"-","△")&amp;"】"))</f>
        <v>【252.29】</v>
      </c>
      <c r="BE6" s="22">
        <f>IF(BE7="",NA(),BE7)</f>
        <v>709.6</v>
      </c>
      <c r="BF6" s="22">
        <f t="shared" ref="BF6:BN6" si="7">IF(BF7="",NA(),BF7)</f>
        <v>687.46</v>
      </c>
      <c r="BG6" s="22">
        <f t="shared" si="7"/>
        <v>679.22</v>
      </c>
      <c r="BH6" s="22">
        <f t="shared" si="7"/>
        <v>659.02</v>
      </c>
      <c r="BI6" s="22">
        <f t="shared" si="7"/>
        <v>638.58000000000004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81.7</v>
      </c>
      <c r="BQ6" s="22">
        <f t="shared" ref="BQ6:BY6" si="8">IF(BQ7="",NA(),BQ7)</f>
        <v>82.69</v>
      </c>
      <c r="BR6" s="22">
        <f t="shared" si="8"/>
        <v>81</v>
      </c>
      <c r="BS6" s="22">
        <f t="shared" si="8"/>
        <v>81.430000000000007</v>
      </c>
      <c r="BT6" s="22">
        <f t="shared" si="8"/>
        <v>75.349999999999994</v>
      </c>
      <c r="BU6" s="22">
        <f t="shared" si="8"/>
        <v>103.54</v>
      </c>
      <c r="BV6" s="22">
        <f t="shared" si="8"/>
        <v>103.32</v>
      </c>
      <c r="BW6" s="22">
        <f t="shared" si="8"/>
        <v>100.85</v>
      </c>
      <c r="BX6" s="22">
        <f t="shared" si="8"/>
        <v>103.79</v>
      </c>
      <c r="BY6" s="22">
        <f t="shared" si="8"/>
        <v>98.3</v>
      </c>
      <c r="BZ6" s="21" t="str">
        <f>IF(BZ7="","",IF(BZ7="-","【-】","【"&amp;SUBSTITUTE(TEXT(BZ7,"#,##0.00"),"-","△")&amp;"】"))</f>
        <v>【97.47】</v>
      </c>
      <c r="CA6" s="22">
        <f>IF(CA7="",NA(),CA7)</f>
        <v>182.32</v>
      </c>
      <c r="CB6" s="22">
        <f t="shared" ref="CB6:CJ6" si="9">IF(CB7="",NA(),CB7)</f>
        <v>184.96</v>
      </c>
      <c r="CC6" s="22">
        <f t="shared" si="9"/>
        <v>187.16</v>
      </c>
      <c r="CD6" s="22">
        <f t="shared" si="9"/>
        <v>186.34</v>
      </c>
      <c r="CE6" s="22">
        <f t="shared" si="9"/>
        <v>201.82</v>
      </c>
      <c r="CF6" s="22">
        <f t="shared" si="9"/>
        <v>167.46</v>
      </c>
      <c r="CG6" s="22">
        <f t="shared" si="9"/>
        <v>168.56</v>
      </c>
      <c r="CH6" s="22">
        <f t="shared" si="9"/>
        <v>167.1</v>
      </c>
      <c r="CI6" s="22">
        <f t="shared" si="9"/>
        <v>167.86</v>
      </c>
      <c r="CJ6" s="22">
        <f t="shared" si="9"/>
        <v>173.68</v>
      </c>
      <c r="CK6" s="21" t="str">
        <f>IF(CK7="","",IF(CK7="-","【-】","【"&amp;SUBSTITUTE(TEXT(CK7,"#,##0.00"),"-","△")&amp;"】"))</f>
        <v>【174.75】</v>
      </c>
      <c r="CL6" s="22">
        <f>IF(CL7="",NA(),CL7)</f>
        <v>57.6</v>
      </c>
      <c r="CM6" s="22">
        <f t="shared" ref="CM6:CU6" si="10">IF(CM7="",NA(),CM7)</f>
        <v>57.43</v>
      </c>
      <c r="CN6" s="22">
        <f t="shared" si="10"/>
        <v>56.2</v>
      </c>
      <c r="CO6" s="22">
        <f t="shared" si="10"/>
        <v>54.76</v>
      </c>
      <c r="CP6" s="22">
        <f t="shared" si="10"/>
        <v>55.55</v>
      </c>
      <c r="CQ6" s="22">
        <f t="shared" si="10"/>
        <v>59.46</v>
      </c>
      <c r="CR6" s="22">
        <f t="shared" si="10"/>
        <v>59.51</v>
      </c>
      <c r="CS6" s="22">
        <f t="shared" si="10"/>
        <v>59.91</v>
      </c>
      <c r="CT6" s="22">
        <f t="shared" si="10"/>
        <v>59.4</v>
      </c>
      <c r="CU6" s="22">
        <f t="shared" si="10"/>
        <v>59.24</v>
      </c>
      <c r="CV6" s="21" t="str">
        <f>IF(CV7="","",IF(CV7="-","【-】","【"&amp;SUBSTITUTE(TEXT(CV7,"#,##0.00"),"-","△")&amp;"】"))</f>
        <v>【59.97】</v>
      </c>
      <c r="CW6" s="22">
        <f>IF(CW7="",NA(),CW7)</f>
        <v>80.540000000000006</v>
      </c>
      <c r="CX6" s="22">
        <f t="shared" ref="CX6:DF6" si="11">IF(CX7="",NA(),CX7)</f>
        <v>78.47</v>
      </c>
      <c r="CY6" s="22">
        <f t="shared" si="11"/>
        <v>80.27</v>
      </c>
      <c r="CZ6" s="22">
        <f t="shared" si="11"/>
        <v>81.540000000000006</v>
      </c>
      <c r="DA6" s="22">
        <f t="shared" si="11"/>
        <v>79.150000000000006</v>
      </c>
      <c r="DB6" s="22">
        <f t="shared" si="11"/>
        <v>87.41</v>
      </c>
      <c r="DC6" s="22">
        <f t="shared" si="11"/>
        <v>87.08</v>
      </c>
      <c r="DD6" s="22">
        <f t="shared" si="11"/>
        <v>87.26</v>
      </c>
      <c r="DE6" s="22">
        <f t="shared" si="11"/>
        <v>87.57</v>
      </c>
      <c r="DF6" s="22">
        <f t="shared" si="11"/>
        <v>87.26</v>
      </c>
      <c r="DG6" s="21" t="str">
        <f>IF(DG7="","",IF(DG7="-","【-】","【"&amp;SUBSTITUTE(TEXT(DG7,"#,##0.00"),"-","△")&amp;"】"))</f>
        <v>【89.76】</v>
      </c>
      <c r="DH6" s="22">
        <f>IF(DH7="",NA(),DH7)</f>
        <v>39.1</v>
      </c>
      <c r="DI6" s="22">
        <f t="shared" ref="DI6:DQ6" si="12">IF(DI7="",NA(),DI7)</f>
        <v>40.76</v>
      </c>
      <c r="DJ6" s="22">
        <f t="shared" si="12"/>
        <v>42.12</v>
      </c>
      <c r="DK6" s="22">
        <f t="shared" si="12"/>
        <v>43.59</v>
      </c>
      <c r="DL6" s="22">
        <f t="shared" si="12"/>
        <v>44.73</v>
      </c>
      <c r="DM6" s="22">
        <f t="shared" si="12"/>
        <v>47.62</v>
      </c>
      <c r="DN6" s="22">
        <f t="shared" si="12"/>
        <v>48.55</v>
      </c>
      <c r="DO6" s="22">
        <f t="shared" si="12"/>
        <v>49.2</v>
      </c>
      <c r="DP6" s="22">
        <f t="shared" si="12"/>
        <v>50.01</v>
      </c>
      <c r="DQ6" s="22">
        <f t="shared" si="12"/>
        <v>50.99</v>
      </c>
      <c r="DR6" s="21" t="str">
        <f>IF(DR7="","",IF(DR7="-","【-】","【"&amp;SUBSTITUTE(TEXT(DR7,"#,##0.00"),"-","△")&amp;"】"))</f>
        <v>【51.51】</v>
      </c>
      <c r="DS6" s="22">
        <f>IF(DS7="",NA(),DS7)</f>
        <v>0.2</v>
      </c>
      <c r="DT6" s="22">
        <f t="shared" ref="DT6:EB6" si="13">IF(DT7="",NA(),DT7)</f>
        <v>0.2</v>
      </c>
      <c r="DU6" s="22">
        <f t="shared" si="13"/>
        <v>0.8</v>
      </c>
      <c r="DV6" s="22">
        <f t="shared" si="13"/>
        <v>1.81</v>
      </c>
      <c r="DW6" s="22">
        <f t="shared" si="13"/>
        <v>32.78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0.48</v>
      </c>
      <c r="EE6" s="22">
        <f t="shared" ref="EE6:EM6" si="14">IF(EE7="",NA(),EE7)</f>
        <v>0.19</v>
      </c>
      <c r="EF6" s="22">
        <f t="shared" si="14"/>
        <v>0.43</v>
      </c>
      <c r="EG6" s="22">
        <f t="shared" si="14"/>
        <v>0.18</v>
      </c>
      <c r="EH6" s="22">
        <f t="shared" si="14"/>
        <v>0.19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192112</v>
      </c>
      <c r="D7" s="24">
        <v>46</v>
      </c>
      <c r="E7" s="24">
        <v>1</v>
      </c>
      <c r="F7" s="24">
        <v>0</v>
      </c>
      <c r="G7" s="24">
        <v>1</v>
      </c>
      <c r="H7" s="24" t="s">
        <v>93</v>
      </c>
      <c r="I7" s="24" t="s">
        <v>94</v>
      </c>
      <c r="J7" s="24" t="s">
        <v>95</v>
      </c>
      <c r="K7" s="24" t="s">
        <v>96</v>
      </c>
      <c r="L7" s="24" t="s">
        <v>97</v>
      </c>
      <c r="M7" s="24" t="s">
        <v>98</v>
      </c>
      <c r="N7" s="25" t="s">
        <v>99</v>
      </c>
      <c r="O7" s="25">
        <v>63.16</v>
      </c>
      <c r="P7" s="25">
        <v>97.18</v>
      </c>
      <c r="Q7" s="25">
        <v>2801</v>
      </c>
      <c r="R7" s="25">
        <v>67641</v>
      </c>
      <c r="S7" s="25">
        <v>201.92</v>
      </c>
      <c r="T7" s="25">
        <v>334.99</v>
      </c>
      <c r="U7" s="25">
        <v>65561</v>
      </c>
      <c r="V7" s="25">
        <v>70.819999999999993</v>
      </c>
      <c r="W7" s="25">
        <v>925.74</v>
      </c>
      <c r="X7" s="25">
        <v>99.97</v>
      </c>
      <c r="Y7" s="25">
        <v>101.16</v>
      </c>
      <c r="Z7" s="25">
        <v>103.45</v>
      </c>
      <c r="AA7" s="25">
        <v>102.73</v>
      </c>
      <c r="AB7" s="25">
        <v>100.36</v>
      </c>
      <c r="AC7" s="25">
        <v>111.44</v>
      </c>
      <c r="AD7" s="25">
        <v>111.17</v>
      </c>
      <c r="AE7" s="25">
        <v>110.91</v>
      </c>
      <c r="AF7" s="25">
        <v>111.49</v>
      </c>
      <c r="AG7" s="25">
        <v>109.09</v>
      </c>
      <c r="AH7" s="25">
        <v>108.7</v>
      </c>
      <c r="AI7" s="25">
        <v>11.04</v>
      </c>
      <c r="AJ7" s="25">
        <v>0</v>
      </c>
      <c r="AK7" s="25">
        <v>0</v>
      </c>
      <c r="AL7" s="25">
        <v>0</v>
      </c>
      <c r="AM7" s="25">
        <v>0</v>
      </c>
      <c r="AN7" s="25">
        <v>1.03</v>
      </c>
      <c r="AO7" s="25">
        <v>0.78</v>
      </c>
      <c r="AP7" s="25">
        <v>0.92</v>
      </c>
      <c r="AQ7" s="25">
        <v>0.87</v>
      </c>
      <c r="AR7" s="25">
        <v>0.93</v>
      </c>
      <c r="AS7" s="25">
        <v>1.34</v>
      </c>
      <c r="AT7" s="25">
        <v>148.91999999999999</v>
      </c>
      <c r="AU7" s="25">
        <v>169.07</v>
      </c>
      <c r="AV7" s="25">
        <v>194.45</v>
      </c>
      <c r="AW7" s="25">
        <v>203.2</v>
      </c>
      <c r="AX7" s="25">
        <v>216.79</v>
      </c>
      <c r="AY7" s="25">
        <v>349.83</v>
      </c>
      <c r="AZ7" s="25">
        <v>360.86</v>
      </c>
      <c r="BA7" s="25">
        <v>350.79</v>
      </c>
      <c r="BB7" s="25">
        <v>354.57</v>
      </c>
      <c r="BC7" s="25">
        <v>357.74</v>
      </c>
      <c r="BD7" s="25">
        <v>252.29</v>
      </c>
      <c r="BE7" s="25">
        <v>709.6</v>
      </c>
      <c r="BF7" s="25">
        <v>687.46</v>
      </c>
      <c r="BG7" s="25">
        <v>679.22</v>
      </c>
      <c r="BH7" s="25">
        <v>659.02</v>
      </c>
      <c r="BI7" s="25">
        <v>638.58000000000004</v>
      </c>
      <c r="BJ7" s="25">
        <v>314.87</v>
      </c>
      <c r="BK7" s="25">
        <v>309.27999999999997</v>
      </c>
      <c r="BL7" s="25">
        <v>322.92</v>
      </c>
      <c r="BM7" s="25">
        <v>303.45999999999998</v>
      </c>
      <c r="BN7" s="25">
        <v>307.27999999999997</v>
      </c>
      <c r="BO7" s="25">
        <v>268.07</v>
      </c>
      <c r="BP7" s="25">
        <v>81.7</v>
      </c>
      <c r="BQ7" s="25">
        <v>82.69</v>
      </c>
      <c r="BR7" s="25">
        <v>81</v>
      </c>
      <c r="BS7" s="25">
        <v>81.430000000000007</v>
      </c>
      <c r="BT7" s="25">
        <v>75.349999999999994</v>
      </c>
      <c r="BU7" s="25">
        <v>103.54</v>
      </c>
      <c r="BV7" s="25">
        <v>103.32</v>
      </c>
      <c r="BW7" s="25">
        <v>100.85</v>
      </c>
      <c r="BX7" s="25">
        <v>103.79</v>
      </c>
      <c r="BY7" s="25">
        <v>98.3</v>
      </c>
      <c r="BZ7" s="25">
        <v>97.47</v>
      </c>
      <c r="CA7" s="25">
        <v>182.32</v>
      </c>
      <c r="CB7" s="25">
        <v>184.96</v>
      </c>
      <c r="CC7" s="25">
        <v>187.16</v>
      </c>
      <c r="CD7" s="25">
        <v>186.34</v>
      </c>
      <c r="CE7" s="25">
        <v>201.82</v>
      </c>
      <c r="CF7" s="25">
        <v>167.46</v>
      </c>
      <c r="CG7" s="25">
        <v>168.56</v>
      </c>
      <c r="CH7" s="25">
        <v>167.1</v>
      </c>
      <c r="CI7" s="25">
        <v>167.86</v>
      </c>
      <c r="CJ7" s="25">
        <v>173.68</v>
      </c>
      <c r="CK7" s="25">
        <v>174.75</v>
      </c>
      <c r="CL7" s="25">
        <v>57.6</v>
      </c>
      <c r="CM7" s="25">
        <v>57.43</v>
      </c>
      <c r="CN7" s="25">
        <v>56.2</v>
      </c>
      <c r="CO7" s="25">
        <v>54.76</v>
      </c>
      <c r="CP7" s="25">
        <v>55.55</v>
      </c>
      <c r="CQ7" s="25">
        <v>59.46</v>
      </c>
      <c r="CR7" s="25">
        <v>59.51</v>
      </c>
      <c r="CS7" s="25">
        <v>59.91</v>
      </c>
      <c r="CT7" s="25">
        <v>59.4</v>
      </c>
      <c r="CU7" s="25">
        <v>59.24</v>
      </c>
      <c r="CV7" s="25">
        <v>59.97</v>
      </c>
      <c r="CW7" s="25">
        <v>80.540000000000006</v>
      </c>
      <c r="CX7" s="25">
        <v>78.47</v>
      </c>
      <c r="CY7" s="25">
        <v>80.27</v>
      </c>
      <c r="CZ7" s="25">
        <v>81.540000000000006</v>
      </c>
      <c r="DA7" s="25">
        <v>79.150000000000006</v>
      </c>
      <c r="DB7" s="25">
        <v>87.41</v>
      </c>
      <c r="DC7" s="25">
        <v>87.08</v>
      </c>
      <c r="DD7" s="25">
        <v>87.26</v>
      </c>
      <c r="DE7" s="25">
        <v>87.57</v>
      </c>
      <c r="DF7" s="25">
        <v>87.26</v>
      </c>
      <c r="DG7" s="25">
        <v>89.76</v>
      </c>
      <c r="DH7" s="25">
        <v>39.1</v>
      </c>
      <c r="DI7" s="25">
        <v>40.76</v>
      </c>
      <c r="DJ7" s="25">
        <v>42.12</v>
      </c>
      <c r="DK7" s="25">
        <v>43.59</v>
      </c>
      <c r="DL7" s="25">
        <v>44.73</v>
      </c>
      <c r="DM7" s="25">
        <v>47.62</v>
      </c>
      <c r="DN7" s="25">
        <v>48.55</v>
      </c>
      <c r="DO7" s="25">
        <v>49.2</v>
      </c>
      <c r="DP7" s="25">
        <v>50.01</v>
      </c>
      <c r="DQ7" s="25">
        <v>50.99</v>
      </c>
      <c r="DR7" s="25">
        <v>51.51</v>
      </c>
      <c r="DS7" s="25">
        <v>0.2</v>
      </c>
      <c r="DT7" s="25">
        <v>0.2</v>
      </c>
      <c r="DU7" s="25">
        <v>0.8</v>
      </c>
      <c r="DV7" s="25">
        <v>1.81</v>
      </c>
      <c r="DW7" s="25">
        <v>32.78</v>
      </c>
      <c r="DX7" s="25">
        <v>16.27</v>
      </c>
      <c r="DY7" s="25">
        <v>17.11</v>
      </c>
      <c r="DZ7" s="25">
        <v>18.329999999999998</v>
      </c>
      <c r="EA7" s="25">
        <v>20.27</v>
      </c>
      <c r="EB7" s="25">
        <v>21.69</v>
      </c>
      <c r="EC7" s="25">
        <v>23.75</v>
      </c>
      <c r="ED7" s="25">
        <v>0.48</v>
      </c>
      <c r="EE7" s="25">
        <v>0.19</v>
      </c>
      <c r="EF7" s="25">
        <v>0.43</v>
      </c>
      <c r="EG7" s="25">
        <v>0.18</v>
      </c>
      <c r="EH7" s="25">
        <v>0.19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利恵</cp:lastModifiedBy>
  <dcterms:created xsi:type="dcterms:W3CDTF">2023-12-05T00:53:39Z</dcterms:created>
  <dcterms:modified xsi:type="dcterms:W3CDTF">2024-02-01T01:43:50Z</dcterms:modified>
  <cp:category/>
</cp:coreProperties>
</file>