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09 甲斐市\1市→県\"/>
    </mc:Choice>
  </mc:AlternateContent>
  <xr:revisionPtr revIDLastSave="0" documentId="13_ncr:1_{5CC7B7C1-CC25-4BE3-9673-4AD557665B0F}" xr6:coauthVersionLast="47" xr6:coauthVersionMax="47" xr10:uidLastSave="{00000000-0000-0000-0000-000000000000}"/>
  <workbookProtection workbookAlgorithmName="SHA-512" workbookHashValue="IL64W2dvG0a1X6ZQmPFzuHEURUI2o50NeWf+FQXatGOG7WhtsKL0w9WKKIhd7OVexbRBw9qyLgAlYQo8Y+LVnw==" workbookSaltValue="cLhLdOKLW10+NZctUqR0dw=="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D10" i="4"/>
  <c r="P10" i="4"/>
  <c r="I10" i="4"/>
  <c r="B10"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<sst xmlns="http://schemas.openxmlformats.org/spreadsheetml/2006/main" count="236" uniqueCount="120">
  <si>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</si>
  <si>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</si>
  <si>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</si>
  <si>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</si>
  <si>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</si>
  <si>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</si>
  <si>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</si>
  <si>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</si>
  <si>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</si>
  <si>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</si>
  <si>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</si>
  <si>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</si>
  <si>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</si>
  <si>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</si>
  <si>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</si>
  <si>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</si>
  <si>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</si>
  <si>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</si>
  <si>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</si>
  <si>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</si>
  <si>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</si>
  <si>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</si>
  <si>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</si>
  <si>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</si>
  <si>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</si>
  <si>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</si>
  <si>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</si>
  <si>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</si>
  <si>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</si>
  <si>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</si>
  <si>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</si>
  <si>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</si>
  <si>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</si>
  <si>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</si>
  <si>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</si>
  <si>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</si>
  <si>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</si>
  <si>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</si>
  <si>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</si>
  <si>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</si>
  <si>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</si>
  <si>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</si>
  <si>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</si>
  <si>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</si>
  <si>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</si>
  <si>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</si>
  <si>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</si>
  <si>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</si>
  <si>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</si>
  <si>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</si>
  <si>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</si>
  <si>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</si>
  <si>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</si>
  <si>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</si>
  <si>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</si>
  <si>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</si>
  <si>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</si>
  <si>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</si>
  <si>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</si>
  <si>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</si>
  <si>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</si>
  <si>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</si>
  <si>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</si>
  <si>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</si>
  <si>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</si>
  <si>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</si>
  <si>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</si>
  <si>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</si>
  <si>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</si>
  <si>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</si>
  <si>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</si>
  <si>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</si>
  <si>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</si>
  <si>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</si>
  <si>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</si>
  <si>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</si>
  <si>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</si>
  <si>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</si>
  <si>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</si>
  <si>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</si>
  <si>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</si>
  <si>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</si>
  <si>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</si>
  <si>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</si>
  <si>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</si>
  <si>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</si>
  <si>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</si>
  <si>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</si>
  <si>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</si>
  <si>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</si>
  <si>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</si>
  <si>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</si>
  <si>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</si>
  <si>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</si>
  <si>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</si>
  <si>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</si>
  <si>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</si>
  <si>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</si>
  <si>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</si>
  <si>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</si>
  <si>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</si>
  <si>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</si>
  <si>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</si>
  <si>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</si>
  <si>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</si>
  <si>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</si>
  <si>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</si>
  <si>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</si>
  <si>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</si>
  <si>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</si>
  <si>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</si>
  <si>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</si>
  <si>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</si>
  <si>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</si>
  <si>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</si>
  <si>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</si>
  <si>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</si>
  <si>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平成7年度の供用開始後、令和4年度末で28年が経過した。引き続き、施設の適切な維持管理を行う。</t>
    <rPh sb="29" eb="30">
      <t>ヒ</t>
    </rPh>
    <rPh sb="31" eb="32">
      <t>ツヅ</t>
    </rPh>
    <phoneticPr fontId="4"/>
  </si>
  <si>
    <t>　本事業は、吉沢の寺平地区のみで展開しており、平成7年度の供用開始後、令和4年度末で28年が経過した。
　対象人口は、徐々に減少しており、将来的に増える見込みはない。
　令和3年度に施設の機能診断調査を実施したところ、老朽施設の修繕など今後40年間の機能保全コストは合計で約1.5億円と試算された。
　今後の必要経費増大及び収益減少を考えると事業の継続が困難になるため、本事業は廃止する方向で事務を進めて行く。</t>
    <rPh sb="185" eb="186">
      <t>ホン</t>
    </rPh>
    <rPh sb="189" eb="191">
      <t>ハイシ</t>
    </rPh>
    <rPh sb="196" eb="198">
      <t>ジム</t>
    </rPh>
    <rPh sb="199" eb="200">
      <t>スス</t>
    </rPh>
    <rPh sb="202" eb="203">
      <t>イ</t>
    </rPh>
    <phoneticPr fontId="4"/>
  </si>
  <si>
    <t>①収益的収支比率
　収益構造としては基準外の一般会計繰入金に依存しているため、自主財源の確保に努める必要がある。
④企業債残高対事業規模比率
　類似団体より低い状況である。企業債は、新規借入を行っておらず、徐々に残高が減少している。
⑤経費回収率
　非常に低く、経営に必要な経費を使用料で賄えてない。自主財源の確保に努める必要がある。
⑥汚水処理原価
　類似団体より高い状況である。これは有収水量が少ないことが原因と考えられる。
⑦施設利用率
　類似団体よりも高い水準である。しかし、対象人口が徐々に減少しているため、将来的には施設利用率は現在より低くなる。
⑧水洗化率
　100％を維持している。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</si>
</sst>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B9-46F3-919C-F2AA392E3A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BB9-46F3-919C-F2AA392E3A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80</c:v>
                </c:pt>
                <c:pt idx="1">
                  <c:v>80</c:v>
                </c:pt>
                <c:pt idx="2">
                  <c:v>72.5</c:v>
                </c:pt>
                <c:pt idx="3">
                  <c:v>75</c:v>
                </c:pt>
                <c:pt idx="4">
                  <c:v>82.5</c:v>
                </c:pt>
              </c:numCache>
            </c:numRef>
          </c:val>
          <c:extLst>
            <c:ext xmlns:c16="http://schemas.microsoft.com/office/drawing/2014/chart" uri="{C3380CC4-5D6E-409C-BE32-E72D297353CC}">
              <c16:uniqueId val="{00000000-0A8F-4275-BDCB-7AEF2FD02D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0A8F-4275-BDCB-7AEF2FD02D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24-4B10-974D-12CB9A42BD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E24-4B10-974D-12CB9A42BD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91.56</c:v>
                </c:pt>
                <c:pt idx="1">
                  <c:v>93.62</c:v>
                </c:pt>
                <c:pt idx="2">
                  <c:v>95.29</c:v>
                </c:pt>
                <c:pt idx="3">
                  <c:v>88.02</c:v>
                </c:pt>
                <c:pt idx="4">
                  <c:v>85.88</c:v>
                </c:pt>
              </c:numCache>
            </c:numRef>
          </c:val>
          <c:extLst>
            <c:ext xmlns:c16="http://schemas.microsoft.com/office/drawing/2014/chart" uri="{C3380CC4-5D6E-409C-BE32-E72D297353CC}">
              <c16:uniqueId val="{00000000-1AA7-44CE-B74E-D6E22514B4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7-44CE-B74E-D6E22514B4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0C-4279-83EF-2C03A170CF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0C-4279-83EF-2C03A170CF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49-4755-8AC0-9241AE20E3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49-4755-8AC0-9241AE20E3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E1-4FB5-A5C9-B1A0ED05C8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E1-4FB5-A5C9-B1A0ED05C8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D-41F4-8B6C-681484E58C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D-41F4-8B6C-681484E58C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392.38</c:v>
                </c:pt>
                <c:pt idx="1">
                  <c:v>338.5</c:v>
                </c:pt>
                <c:pt idx="2">
                  <c:v>242.75</c:v>
                </c:pt>
                <c:pt idx="3">
                  <c:v>165.18</c:v>
                </c:pt>
                <c:pt idx="4">
                  <c:v>530.64</c:v>
                </c:pt>
              </c:numCache>
            </c:numRef>
          </c:val>
          <c:extLst>
            <c:ext xmlns:c16="http://schemas.microsoft.com/office/drawing/2014/chart" uri="{C3380CC4-5D6E-409C-BE32-E72D297353CC}">
              <c16:uniqueId val="{00000000-751B-4C56-8960-B41E1234C8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51B-4C56-8960-B41E1234C8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23.47</c:v>
                </c:pt>
                <c:pt idx="1">
                  <c:v>11.4</c:v>
                </c:pt>
                <c:pt idx="2">
                  <c:v>21.15</c:v>
                </c:pt>
                <c:pt idx="3">
                  <c:v>28.32</c:v>
                </c:pt>
                <c:pt idx="4">
                  <c:v>25.85</c:v>
                </c:pt>
              </c:numCache>
            </c:numRef>
          </c:val>
          <c:extLst>
            <c:ext xmlns:c16="http://schemas.microsoft.com/office/drawing/2014/chart" uri="{C3380CC4-5D6E-409C-BE32-E72D297353CC}">
              <c16:uniqueId val="{00000000-40A9-41A7-8158-9B1425995A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0A9-41A7-8158-9B1425995A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441.04</c:v>
                </c:pt>
                <c:pt idx="1">
                  <c:v>929.14</c:v>
                </c:pt>
                <c:pt idx="2">
                  <c:v>576.03</c:v>
                </c:pt>
                <c:pt idx="3">
                  <c:v>406.43</c:v>
                </c:pt>
                <c:pt idx="4">
                  <c:v>406.25</c:v>
                </c:pt>
              </c:numCache>
            </c:numRef>
          </c:val>
          <c:extLst>
            <c:ext xmlns:c16="http://schemas.microsoft.com/office/drawing/2014/chart" uri="{C3380CC4-5D6E-409C-BE32-E72D297353CC}">
              <c16:uniqueId val="{00000000-AF7D-4A9E-B98E-81E225EE84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F7D-4A9E-B98E-81E225EE84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5" zoomScale="70" zoomScaleNormal="70" workbookViewId="0">
      <selection activeCell="CX47" sqref="CW47:CX4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甲斐市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76598</v>
      </c>
      <c r="AM8" s="45"/>
      <c r="AN8" s="45"/>
      <c r="AO8" s="45"/>
      <c r="AP8" s="45"/>
      <c r="AQ8" s="45"/>
      <c r="AR8" s="45"/>
      <c r="AS8" s="45"/>
      <c r="AT8" s="46">
        <f>データ!T6</f>
        <v>71.95</v>
      </c>
      <c r="AU8" s="46"/>
      <c r="AV8" s="46"/>
      <c r="AW8" s="46"/>
      <c r="AX8" s="46"/>
      <c r="AY8" s="46"/>
      <c r="AZ8" s="46"/>
      <c r="BA8" s="46"/>
      <c r="BB8" s="46">
        <f>データ!U6</f>
        <v>1064.5999999999999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0.1</v>
      </c>
      <c r="Q10" s="46"/>
      <c r="R10" s="46"/>
      <c r="S10" s="46"/>
      <c r="T10" s="46"/>
      <c r="U10" s="46"/>
      <c r="V10" s="46"/>
      <c r="W10" s="46">
        <f>データ!Q6</f>
        <v>100</v>
      </c>
      <c r="X10" s="46"/>
      <c r="Y10" s="46"/>
      <c r="Z10" s="46"/>
      <c r="AA10" s="46"/>
      <c r="AB10" s="46"/>
      <c r="AC10" s="46"/>
      <c r="AD10" s="45">
        <f>データ!R6</f>
        <v>2926</v>
      </c>
      <c r="AE10" s="45"/>
      <c r="AF10" s="45"/>
      <c r="AG10" s="45"/>
      <c r="AH10" s="45"/>
      <c r="AI10" s="45"/>
      <c r="AJ10" s="45"/>
      <c r="AK10" s="2"/>
      <c r="AL10" s="45">
        <f>データ!V6</f>
        <v>79</v>
      </c>
      <c r="AM10" s="45"/>
      <c r="AN10" s="45"/>
      <c r="AO10" s="45"/>
      <c r="AP10" s="45"/>
      <c r="AQ10" s="45"/>
      <c r="AR10" s="45"/>
      <c r="AS10" s="45"/>
      <c r="AT10" s="46">
        <f>データ!W6</f>
        <v>0.03</v>
      </c>
      <c r="AU10" s="46"/>
      <c r="AV10" s="46"/>
      <c r="AW10" s="46"/>
      <c r="AX10" s="46"/>
      <c r="AY10" s="46"/>
      <c r="AZ10" s="46"/>
      <c r="BA10" s="46"/>
      <c r="BB10" s="46">
        <f>データ!X6</f>
        <v>2633.33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7/LtHhBaAL3HjI3IfvT9q9tl8Bk1ZyG4+k70nSiAVhbqEUcEFHD+ujlTxnibfQcwoWi+E6qEVnwp5rJl/oFd1w==" saltValue="Hni70/U179uPSUFD6/VR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192104</v>
      </c>
      <c r="D6" s="19">
        <f t="shared" si="3"/>
        <v>47</v>
      </c>
      <c r="E6" s="19">
        <f t="shared" si="3"/>
        <v>17</v>
      </c>
      <c r="F6" s="19">
        <f t="shared" si="3"/>
        <v>5</v>
      </c>
      <c r="G6" s="19">
        <f t="shared" si="3"/>
        <v>0</v>
      </c>
      <c r="H6" s="19" t="str">
        <f t="shared" si="3"/>
        <v>山梨県　甲斐市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0.1</v>
      </c>
      <c r="Q6" s="20">
        <f t="shared" si="3"/>
        <v>100</v>
      </c>
      <c r="R6" s="20">
        <f t="shared" si="3"/>
        <v>2926</v>
      </c>
      <c r="S6" s="20">
        <f t="shared" si="3"/>
        <v>76598</v>
      </c>
      <c r="T6" s="20">
        <f t="shared" si="3"/>
        <v>71.95</v>
      </c>
      <c r="U6" s="20">
        <f t="shared" si="3"/>
        <v>1064.5999999999999</v>
      </c>
      <c r="V6" s="20">
        <f t="shared" si="3"/>
        <v>79</v>
      </c>
      <c r="W6" s="20">
        <f t="shared" si="3"/>
        <v>0.03</v>
      </c>
      <c r="X6" s="20">
        <f t="shared" si="3"/>
        <v>2633.33</v>
      </c>
      <c r="Y6" s="21">
        <f>IF(Y7="",NA(),Y7)</f>
        <v>91.56</v>
      </c>
      <c r="Z6" s="21">
        <f t="shared" ref="Z6:AH6" si="4">IF(Z7="",NA(),Z7)</f>
        <v>93.62</v>
      </c>
      <c r="AA6" s="21">
        <f t="shared" si="4"/>
        <v>95.29</v>
      </c>
      <c r="AB6" s="21">
        <f t="shared" si="4"/>
        <v>88.02</v>
      </c>
      <c r="AC6" s="21">
        <f t="shared" si="4"/>
        <v>85.88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392.38</v>
      </c>
      <c r="BG6" s="21">
        <f t="shared" ref="BG6:BO6" si="7">IF(BG7="",NA(),BG7)</f>
        <v>338.5</v>
      </c>
      <c r="BH6" s="21">
        <f t="shared" si="7"/>
        <v>242.75</v>
      </c>
      <c r="BI6" s="21">
        <f t="shared" si="7"/>
        <v>165.18</v>
      </c>
      <c r="BJ6" s="21">
        <f t="shared" si="7"/>
        <v>530.64</v>
      </c>
      <c r="BK6" s="21">
        <f t="shared" si="7"/>
        <v>789.46</v>
      </c>
      <c r="BL6" s="21">
        <f t="shared" si="7"/>
        <v>826.83</v>
      </c>
      <c r="BM6" s="21">
        <f t="shared" si="7"/>
        <v>867.83</v>
      </c>
      <c r="BN6" s="21">
        <f t="shared" si="7"/>
        <v>791.76</v>
      </c>
      <c r="BO6" s="21">
        <f t="shared" si="7"/>
        <v>900.82</v>
      </c>
      <c r="BP6" s="20" t="str">
        <f>IF(BP7="","",IF(BP7="-","【-】","【"&amp;SUBSTITUTE(TEXT(BP7,"#,##0.00"),"-","△")&amp;"】"))</f>
        <v>【809.19】</v>
      </c>
      <c r="BQ6" s="21">
        <f>IF(BQ7="",NA(),BQ7)</f>
        <v>23.47</v>
      </c>
      <c r="BR6" s="21">
        <f t="shared" ref="BR6:BZ6" si="8">IF(BR7="",NA(),BR7)</f>
        <v>11.4</v>
      </c>
      <c r="BS6" s="21">
        <f t="shared" si="8"/>
        <v>21.15</v>
      </c>
      <c r="BT6" s="21">
        <f t="shared" si="8"/>
        <v>28.32</v>
      </c>
      <c r="BU6" s="21">
        <f t="shared" si="8"/>
        <v>25.85</v>
      </c>
      <c r="BV6" s="21">
        <f t="shared" si="8"/>
        <v>57.77</v>
      </c>
      <c r="BW6" s="21">
        <f t="shared" si="8"/>
        <v>57.31</v>
      </c>
      <c r="BX6" s="21">
        <f t="shared" si="8"/>
        <v>57.08</v>
      </c>
      <c r="BY6" s="21">
        <f t="shared" si="8"/>
        <v>56.26</v>
      </c>
      <c r="BZ6" s="21">
        <f t="shared" si="8"/>
        <v>52.94</v>
      </c>
      <c r="CA6" s="20" t="str">
        <f>IF(CA7="","",IF(CA7="-","【-】","【"&amp;SUBSTITUTE(TEXT(CA7,"#,##0.00"),"-","△")&amp;"】"))</f>
        <v>【57.02】</v>
      </c>
      <c r="CB6" s="21">
        <f>IF(CB7="",NA(),CB7)</f>
        <v>441.04</v>
      </c>
      <c r="CC6" s="21">
        <f t="shared" ref="CC6:CK6" si="9">IF(CC7="",NA(),CC7)</f>
        <v>929.14</v>
      </c>
      <c r="CD6" s="21">
        <f t="shared" si="9"/>
        <v>576.03</v>
      </c>
      <c r="CE6" s="21">
        <f t="shared" si="9"/>
        <v>406.43</v>
      </c>
      <c r="CF6" s="21">
        <f t="shared" si="9"/>
        <v>406.25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80</v>
      </c>
      <c r="CN6" s="21">
        <f t="shared" ref="CN6:CV6" si="10">IF(CN7="",NA(),CN7)</f>
        <v>80</v>
      </c>
      <c r="CO6" s="21">
        <f t="shared" si="10"/>
        <v>72.5</v>
      </c>
      <c r="CP6" s="21">
        <f t="shared" si="10"/>
        <v>75</v>
      </c>
      <c r="CQ6" s="21">
        <f t="shared" si="10"/>
        <v>82.5</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192104</v>
      </c>
      <c r="D7" s="23">
        <v>47</v>
      </c>
      <c r="E7" s="23">
        <v>17</v>
      </c>
      <c r="F7" s="23">
        <v>5</v>
      </c>
      <c r="G7" s="23">
        <v>0</v>
      </c>
      <c r="H7" s="23" t="s">
        <v>97</v>
      </c>
      <c r="I7" s="23" t="s">
        <v>98</v>
      </c>
      <c r="J7" s="23" t="s">
        <v>99</v>
      </c>
      <c r="K7" s="23" t="s">
        <v>100</v>
      </c>
      <c r="L7" s="23" t="s">
        <v>101</v>
      </c>
      <c r="M7" s="23" t="s">
        <v>102</v>
      </c>
      <c r="N7" s="24" t="s">
        <v>103</v>
      </c>
      <c r="O7" s="24" t="s">
        <v>104</v>
      </c>
      <c r="P7" s="24">
        <v>0.1</v>
      </c>
      <c r="Q7" s="24">
        <v>100</v>
      </c>
      <c r="R7" s="24">
        <v>2926</v>
      </c>
      <c r="S7" s="24">
        <v>76598</v>
      </c>
      <c r="T7" s="24">
        <v>71.95</v>
      </c>
      <c r="U7" s="24">
        <v>1064.5999999999999</v>
      </c>
      <c r="V7" s="24">
        <v>79</v>
      </c>
      <c r="W7" s="24">
        <v>0.03</v>
      </c>
      <c r="X7" s="24">
        <v>2633.33</v>
      </c>
      <c r="Y7" s="24">
        <v>91.56</v>
      </c>
      <c r="Z7" s="24">
        <v>93.62</v>
      </c>
      <c r="AA7" s="24">
        <v>95.29</v>
      </c>
      <c r="AB7" s="24">
        <v>88.02</v>
      </c>
      <c r="AC7" s="24">
        <v>85.88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392.38</v>
      </c>
      <c r="BG7" s="24">
        <v>338.5</v>
      </c>
      <c r="BH7" s="24">
        <v>242.75</v>
      </c>
      <c r="BI7" s="24">
        <v>165.18</v>
      </c>
      <c r="BJ7" s="24">
        <v>530.64</v>
      </c>
      <c r="BK7" s="24">
        <v>789.46</v>
      </c>
      <c r="BL7" s="24">
        <v>826.83</v>
      </c>
      <c r="BM7" s="24">
        <v>867.83</v>
      </c>
      <c r="BN7" s="24">
        <v>791.76</v>
      </c>
      <c r="BO7" s="24">
        <v>900.82</v>
      </c>
      <c r="BP7" s="24">
        <v>809.19</v>
      </c>
      <c r="BQ7" s="24">
        <v>23.47</v>
      </c>
      <c r="BR7" s="24">
        <v>11.4</v>
      </c>
      <c r="BS7" s="24">
        <v>21.15</v>
      </c>
      <c r="BT7" s="24">
        <v>28.32</v>
      </c>
      <c r="BU7" s="24">
        <v>25.85</v>
      </c>
      <c r="BV7" s="24">
        <v>57.77</v>
      </c>
      <c r="BW7" s="24">
        <v>57.31</v>
      </c>
      <c r="BX7" s="24">
        <v>57.08</v>
      </c>
      <c r="BY7" s="24">
        <v>56.26</v>
      </c>
      <c r="BZ7" s="24">
        <v>52.94</v>
      </c>
      <c r="CA7" s="24">
        <v>57.02</v>
      </c>
      <c r="CB7" s="24">
        <v>441.04</v>
      </c>
      <c r="CC7" s="24">
        <v>929.14</v>
      </c>
      <c r="CD7" s="24">
        <v>576.03</v>
      </c>
      <c r="CE7" s="24">
        <v>406.43</v>
      </c>
      <c r="CF7" s="24">
        <v>406.25</v>
      </c>
      <c r="CG7" s="24">
        <v>274.35000000000002</v>
      </c>
      <c r="CH7" s="24">
        <v>273.52</v>
      </c>
      <c r="CI7" s="24">
        <v>274.99</v>
      </c>
      <c r="CJ7" s="24">
        <v>282.08999999999997</v>
      </c>
      <c r="CK7" s="24">
        <v>303.27999999999997</v>
      </c>
      <c r="CL7" s="24">
        <v>273.68</v>
      </c>
      <c r="CM7" s="24">
        <v>80</v>
      </c>
      <c r="CN7" s="24">
        <v>80</v>
      </c>
      <c r="CO7" s="24">
        <v>72.5</v>
      </c>
      <c r="CP7" s="24">
        <v>75</v>
      </c>
      <c r="CQ7" s="24">
        <v>82.5</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2023-12-12T02:54:01Z</dcterms:created>
  <dcterms:modified xsi:type="dcterms:W3CDTF">2024-02-20T01:15:14Z</dcterms:modified>
  <cp:category/>
</cp:coreProperties>
</file>