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n111tbym\Desktop\230118【山梨県市町村課：2.3〆】下水道事業に係わる経営比較分析表（令和３年度）の分析等について（依頼）\提出\27丹波山村【経営比較分析表】2021_194433_47_1718\【経営比較分析表】2021_194433_47_1718\"/>
    </mc:Choice>
  </mc:AlternateContent>
  <xr:revisionPtr revIDLastSave="0" documentId="13_ncr:1_{ECFE87F1-1B35-4FF1-A705-0F655D10DAC7}" xr6:coauthVersionLast="36" xr6:coauthVersionMax="36" xr10:uidLastSave="{00000000-0000-0000-0000-000000000000}"/>
  <workbookProtection workbookAlgorithmName="SHA-512" workbookHashValue="gYam2MWK0atBkCo//hVre2JAYuNh7KRaw5v6rcQL/0mmfXQkAHIaGn56D1bFOt9H/BEcZLwyLcf/RUu3ouF7Vw==" workbookSaltValue="wjoKXcdvaxATrbMQgDqhE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<sst xmlns="http://schemas.openxmlformats.org/spreadsheetml/2006/main" count="236" uniqueCount="120">
  <si>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</si>
  <si>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</si>
  <si>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</si>
  <si>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</si>
  <si>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</si>
  <si>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</si>
  <si>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</si>
  <si>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</si>
  <si>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</si>
  <si>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</si>
  <si>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</si>
  <si>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</si>
  <si>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</si>
  <si>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</si>
  <si>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</si>
  <si>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</si>
  <si>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</si>
  <si>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</si>
  <si>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</si>
  <si>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</si>
  <si>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</si>
  <si>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</si>
  <si>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</si>
  <si>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</si>
  <si>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</si>
  <si>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</si>
  <si>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</si>
  <si>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</si>
  <si>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</si>
  <si>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</si>
  <si>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</si>
  <si>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</si>
  <si>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</si>
  <si>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</si>
  <si>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</si>
  <si>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</si>
  <si>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</si>
  <si>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</si>
  <si>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</si>
  <si>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</si>
  <si>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</si>
  <si>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</si>
  <si>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</si>
  <si>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</si>
  <si>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</si>
  <si>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</si>
  <si>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</si>
  <si>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</si>
  <si>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</si>
  <si>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</si>
  <si>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</si>
  <si>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</si>
  <si>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</si>
  <si>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</si>
  <si>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</si>
  <si>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</si>
  <si>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</si>
  <si>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</si>
  <si>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</si>
  <si>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</si>
  <si>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</si>
  <si>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</si>
  <si>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</si>
  <si>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</si>
  <si>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</si>
  <si>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</si>
  <si>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</si>
  <si>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</si>
  <si>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</si>
  <si>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</si>
  <si>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</si>
  <si>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</si>
  <si>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</si>
  <si>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</si>
  <si>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</si>
  <si>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</si>
  <si>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</si>
  <si>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</si>
  <si>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</si>
  <si>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</si>
  <si>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</si>
  <si>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</si>
  <si>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</si>
  <si>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</si>
  <si>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</si>
  <si>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</si>
  <si>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</si>
  <si>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</si>
  <si>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</si>
  <si>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</si>
  <si>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</si>
  <si>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</si>
  <si>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</si>
  <si>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</si>
  <si>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</si>
  <si>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</si>
  <si>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</si>
  <si>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</si>
  <si>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</si>
  <si>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</si>
  <si>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</si>
  <si>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</si>
  <si>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</si>
  <si>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</si>
  <si>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</si>
  <si>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</si>
  <si>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</si>
  <si>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</si>
  <si>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</si>
  <si>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</si>
  <si>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</si>
  <si>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</si>
  <si>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</si>
  <si>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</si>
  <si>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</si>
  <si>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</si>
  <si>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</si>
  <si>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施設・管渠等は老朽化が進行しており、予防保全や計画的かつ効果的な維持修繕・改善更新に取り組んでいく。</t>
    <rPh sb="1" eb="3">
      <t>シセツ</t>
    </rPh>
    <rPh sb="4" eb="5">
      <t>カン</t>
    </rPh>
    <rPh sb="5" eb="6">
      <t>キョ</t>
    </rPh>
    <rPh sb="6" eb="7">
      <t>ナド</t>
    </rPh>
    <rPh sb="8" eb="11">
      <t>ロウキュウカ</t>
    </rPh>
    <rPh sb="12" eb="14">
      <t>シンコウ</t>
    </rPh>
    <rPh sb="19" eb="21">
      <t>ヨボウ</t>
    </rPh>
    <rPh sb="21" eb="23">
      <t>ホゼン</t>
    </rPh>
    <rPh sb="24" eb="27">
      <t>ケイカクテキ</t>
    </rPh>
    <rPh sb="29" eb="32">
      <t>コウカテキ</t>
    </rPh>
    <rPh sb="33" eb="35">
      <t>イジ</t>
    </rPh>
    <rPh sb="35" eb="37">
      <t>シュウゼン</t>
    </rPh>
    <rPh sb="38" eb="40">
      <t>カイゼン</t>
    </rPh>
    <rPh sb="40" eb="42">
      <t>コウシン</t>
    </rPh>
    <rPh sb="43" eb="44">
      <t>ト</t>
    </rPh>
    <rPh sb="45" eb="46">
      <t>ク</t>
    </rPh>
    <phoneticPr fontId="4"/>
  </si>
  <si>
    <t>①収益的収支比率については、80.08 ％となっており、令和2年度と比べ改善されている。償還金支払額が減少していることが要因であると考えられる。
　⑤経費回収率については、6.44％となっており、類似団体平均と比べ非常に低い状況となっている。使用料が類似団体と比べ低いため段階的な引き上げも検討していきたい。
　⑥汚水処理原価については2,000円付近で推移しているが類似団体平均に比べ大幅に高いため維持管理費の削減等の経営改善を図りたい。
　⑦施設利用率については、令和2年度より約11％増加しており類似団体平均を超えている。
　⑧水洗化率については、100％となっており、全世帯が水洗化しているため今後もこの数字をキープしていく。</t>
    <rPh sb="34" eb="35">
      <t>クラ</t>
    </rPh>
    <rPh sb="36" eb="38">
      <t>カイゼン</t>
    </rPh>
    <rPh sb="173" eb="174">
      <t>エン</t>
    </rPh>
    <rPh sb="174" eb="176">
      <t>フキン</t>
    </rPh>
    <rPh sb="193" eb="195">
      <t>オオハバ</t>
    </rPh>
    <phoneticPr fontId="4"/>
  </si>
  <si>
    <t>　①収益的収支比率は改善傾向にあるが、➄経費回収率は低調であるため、今後段階的に使用料を上げていくことを検討する。
　また、施設や管渠の更新も計画的に取り組むため経営状況の健全化を図りたい。
　現在は、事業費の大半が東京都からの交付金で賄われているが、依存度を改善するための経営努力を行いたい。</t>
    <rPh sb="73" eb="74">
      <t>テキ</t>
    </rPh>
    <rPh sb="75" eb="76">
      <t>ト</t>
    </rPh>
    <rPh sb="77" eb="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</si>
</sst>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E-4C05-BC07-92F0EFBDD6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3E-4C05-BC07-92F0EFBDD6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c:v>
                </c:pt>
                <c:pt idx="1">
                  <c:v>70</c:v>
                </c:pt>
                <c:pt idx="2">
                  <c:v>70</c:v>
                </c:pt>
                <c:pt idx="3">
                  <c:v>70</c:v>
                </c:pt>
                <c:pt idx="4">
                  <c:v>70</c:v>
                </c:pt>
              </c:numCache>
            </c:numRef>
          </c:val>
          <c:extLst>
            <c:ext xmlns:c16="http://schemas.microsoft.com/office/drawing/2014/chart" uri="{C3380CC4-5D6E-409C-BE32-E72D297353CC}">
              <c16:uniqueId val="{00000000-4D77-425E-B9C3-5F48CF6F5A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4D77-425E-B9C3-5F48CF6F5A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AA-4383-9A32-F49ECCDC76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3CAA-4383-9A32-F49ECCDC76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84.37</c:v>
                </c:pt>
                <c:pt idx="1">
                  <c:v>78.34</c:v>
                </c:pt>
                <c:pt idx="2">
                  <c:v>77.400000000000006</c:v>
                </c:pt>
                <c:pt idx="3">
                  <c:v>77.94</c:v>
                </c:pt>
                <c:pt idx="4">
                  <c:v>80.08</c:v>
                </c:pt>
              </c:numCache>
            </c:numRef>
          </c:val>
          <c:extLst>
            <c:ext xmlns:c16="http://schemas.microsoft.com/office/drawing/2014/chart" uri="{C3380CC4-5D6E-409C-BE32-E72D297353CC}">
              <c16:uniqueId val="{00000000-6369-4636-88C5-FF9DF3BD36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9-4636-88C5-FF9DF3BD36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2-456A-BA8B-B508E426E9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2-456A-BA8B-B508E426E9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E-49A2-B42F-7B8EAFA5D9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E-49A2-B42F-7B8EAFA5D9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F-443D-8F67-407FBFB906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F-443D-8F67-407FBFB906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35-4950-BAB5-E1992421DE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35-4950-BAB5-E1992421DE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23557.72</c:v>
                </c:pt>
                <c:pt idx="1">
                  <c:v>21757.02</c:v>
                </c:pt>
                <c:pt idx="2">
                  <c:v>19675.830000000002</c:v>
                </c:pt>
                <c:pt idx="3" formatCode="#,##0.00;&quot;△&quot;#,##0.00">
                  <c:v>0</c:v>
                </c:pt>
                <c:pt idx="4" formatCode="#,##0.00;&quot;△&quot;#,##0.00">
                  <c:v>0</c:v>
                </c:pt>
              </c:numCache>
            </c:numRef>
          </c:val>
          <c:extLst>
            <c:ext xmlns:c16="http://schemas.microsoft.com/office/drawing/2014/chart" uri="{C3380CC4-5D6E-409C-BE32-E72D297353CC}">
              <c16:uniqueId val="{00000000-F564-4984-B86C-F8F2DCD068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F564-4984-B86C-F8F2DCD068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5.48</c:v>
                </c:pt>
                <c:pt idx="1">
                  <c:v>5.84</c:v>
                </c:pt>
                <c:pt idx="2">
                  <c:v>6.53</c:v>
                </c:pt>
                <c:pt idx="3">
                  <c:v>7.22</c:v>
                </c:pt>
                <c:pt idx="4">
                  <c:v>6.44</c:v>
                </c:pt>
              </c:numCache>
            </c:numRef>
          </c:val>
          <c:extLst>
            <c:ext xmlns:c16="http://schemas.microsoft.com/office/drawing/2014/chart" uri="{C3380CC4-5D6E-409C-BE32-E72D297353CC}">
              <c16:uniqueId val="{00000000-BE42-4C8B-A2C3-502D857020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BE42-4C8B-A2C3-502D857020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2775.03</c:v>
                </c:pt>
                <c:pt idx="1">
                  <c:v>2561.19</c:v>
                </c:pt>
                <c:pt idx="2">
                  <c:v>2273.1799999999998</c:v>
                </c:pt>
                <c:pt idx="3">
                  <c:v>2038.32</c:v>
                </c:pt>
                <c:pt idx="4">
                  <c:v>1997.53</c:v>
                </c:pt>
              </c:numCache>
            </c:numRef>
          </c:val>
          <c:extLst>
            <c:ext xmlns:c16="http://schemas.microsoft.com/office/drawing/2014/chart" uri="{C3380CC4-5D6E-409C-BE32-E72D297353CC}">
              <c16:uniqueId val="{00000000-79DE-48A1-BF6F-FECD60AB91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79DE-48A1-BF6F-FECD60AB91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丹波山村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532</v>
      </c>
      <c r="AM8" s="46"/>
      <c r="AN8" s="46"/>
      <c r="AO8" s="46"/>
      <c r="AP8" s="46"/>
      <c r="AQ8" s="46"/>
      <c r="AR8" s="46"/>
      <c r="AS8" s="46"/>
      <c r="AT8" s="45">
        <f>データ!T6</f>
        <v>101.3</v>
      </c>
      <c r="AU8" s="45"/>
      <c r="AV8" s="45"/>
      <c r="AW8" s="45"/>
      <c r="AX8" s="45"/>
      <c r="AY8" s="45"/>
      <c r="AZ8" s="45"/>
      <c r="BA8" s="45"/>
      <c r="BB8" s="45">
        <f>データ!U6</f>
        <v>5.25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1.34</v>
      </c>
      <c r="Q10" s="45"/>
      <c r="R10" s="45"/>
      <c r="S10" s="45"/>
      <c r="T10" s="45"/>
      <c r="U10" s="45"/>
      <c r="V10" s="45"/>
      <c r="W10" s="45">
        <f>データ!Q6</f>
        <v>100</v>
      </c>
      <c r="X10" s="45"/>
      <c r="Y10" s="45"/>
      <c r="Z10" s="45"/>
      <c r="AA10" s="45"/>
      <c r="AB10" s="45"/>
      <c r="AC10" s="45"/>
      <c r="AD10" s="46">
        <f>データ!R6</f>
        <v>1200</v>
      </c>
      <c r="AE10" s="46"/>
      <c r="AF10" s="46"/>
      <c r="AG10" s="46"/>
      <c r="AH10" s="46"/>
      <c r="AI10" s="46"/>
      <c r="AJ10" s="46"/>
      <c r="AK10" s="2"/>
      <c r="AL10" s="46">
        <f>データ!V6</f>
        <v>7</v>
      </c>
      <c r="AM10" s="46"/>
      <c r="AN10" s="46"/>
      <c r="AO10" s="46"/>
      <c r="AP10" s="46"/>
      <c r="AQ10" s="46"/>
      <c r="AR10" s="46"/>
      <c r="AS10" s="46"/>
      <c r="AT10" s="45">
        <f>データ!W6</f>
        <v>0.01</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44</v>
      </c>
      <c r="N86" s="12" t="s">
        <v>44</v>
      </c>
      <c r="O86" s="12" t="str">
        <f>データ!EO6</f>
        <v>【0.00】</v>
      </c>
    </row>
  </sheetData>
  <sheetProtection algorithmName="SHA-512" hashValue="V17t98x5ufwFYY3ZWqfWOXcKUU1lcZTbuBuEceOwnZrA1NPJMaTXyhiKUBV4s2JQxFPeyRhJeWM9/XIO+K/oVA==" saltValue="W3fJ9xNvxlhPjQZBnoF9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194433</v>
      </c>
      <c r="D6" s="19">
        <f t="shared" si="3"/>
        <v>47</v>
      </c>
      <c r="E6" s="19">
        <f t="shared" si="3"/>
        <v>17</v>
      </c>
      <c r="F6" s="19">
        <f t="shared" si="3"/>
        <v>9</v>
      </c>
      <c r="G6" s="19">
        <f t="shared" si="3"/>
        <v>0</v>
      </c>
      <c r="H6" s="19" t="str">
        <f t="shared" si="3"/>
        <v>山梨県　丹波山村</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1.34</v>
      </c>
      <c r="Q6" s="20">
        <f t="shared" si="3"/>
        <v>100</v>
      </c>
      <c r="R6" s="20">
        <f t="shared" si="3"/>
        <v>1200</v>
      </c>
      <c r="S6" s="20">
        <f t="shared" si="3"/>
        <v>532</v>
      </c>
      <c r="T6" s="20">
        <f t="shared" si="3"/>
        <v>101.3</v>
      </c>
      <c r="U6" s="20">
        <f t="shared" si="3"/>
        <v>5.25</v>
      </c>
      <c r="V6" s="20">
        <f t="shared" si="3"/>
        <v>7</v>
      </c>
      <c r="W6" s="20">
        <f t="shared" si="3"/>
        <v>0.01</v>
      </c>
      <c r="X6" s="20">
        <f t="shared" si="3"/>
        <v>700</v>
      </c>
      <c r="Y6" s="21">
        <f>IF(Y7="",NA(),Y7)</f>
        <v>84.37</v>
      </c>
      <c r="Z6" s="21">
        <f t="shared" ref="Z6:AH6" si="4">IF(Z7="",NA(),Z7)</f>
        <v>78.34</v>
      </c>
      <c r="AA6" s="21">
        <f t="shared" si="4"/>
        <v>77.400000000000006</v>
      </c>
      <c r="AB6" s="21">
        <f t="shared" si="4"/>
        <v>77.94</v>
      </c>
      <c r="AC6" s="21">
        <f t="shared" si="4"/>
        <v>80.08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23557.72</v>
      </c>
      <c r="BG6" s="21">
        <f t="shared" ref="BG6:BO6" si="7">IF(BG7="",NA(),BG7)</f>
        <v>21757.02</v>
      </c>
      <c r="BH6" s="21">
        <f t="shared" si="7"/>
        <v>19675.830000000002</v>
      </c>
      <c r="BI6" s="20">
        <f t="shared" si="7"/>
        <v>0</v>
      </c>
      <c r="BJ6" s="20">
        <f t="shared" si="7"/>
        <v>0</v>
      </c>
      <c r="BK6" s="21">
        <f t="shared" si="7"/>
        <v>1759.36</v>
      </c>
      <c r="BL6" s="21">
        <f t="shared" si="7"/>
        <v>1837.88</v>
      </c>
      <c r="BM6" s="21">
        <f t="shared" si="7"/>
        <v>1748.51</v>
      </c>
      <c r="BN6" s="21">
        <f t="shared" si="7"/>
        <v>1640.16</v>
      </c>
      <c r="BO6" s="21">
        <f t="shared" si="7"/>
        <v>1521.05</v>
      </c>
      <c r="BP6" s="20" t="str">
        <f>IF(BP7="","",IF(BP7="-","【-】","【"&amp;SUBSTITUTE(TEXT(BP7,"#,##0.00"),"-","△")&amp;"】"))</f>
        <v>【1,522.01】</v>
      </c>
      <c r="BQ6" s="21">
        <f>IF(BQ7="",NA(),BQ7)</f>
        <v>5.48</v>
      </c>
      <c r="BR6" s="21">
        <f t="shared" ref="BR6:BZ6" si="8">IF(BR7="",NA(),BR7)</f>
        <v>5.84</v>
      </c>
      <c r="BS6" s="21">
        <f t="shared" si="8"/>
        <v>6.53</v>
      </c>
      <c r="BT6" s="21">
        <f t="shared" si="8"/>
        <v>7.22</v>
      </c>
      <c r="BU6" s="21">
        <f t="shared" si="8"/>
        <v>6.44</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2775.03</v>
      </c>
      <c r="CC6" s="21">
        <f t="shared" ref="CC6:CK6" si="9">IF(CC7="",NA(),CC7)</f>
        <v>2561.19</v>
      </c>
      <c r="CD6" s="21">
        <f t="shared" si="9"/>
        <v>2273.1799999999998</v>
      </c>
      <c r="CE6" s="21">
        <f t="shared" si="9"/>
        <v>2038.32</v>
      </c>
      <c r="CF6" s="21">
        <f t="shared" si="9"/>
        <v>1997.53</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70</v>
      </c>
      <c r="CN6" s="21">
        <f t="shared" ref="CN6:CV6" si="10">IF(CN7="",NA(),CN7)</f>
        <v>70</v>
      </c>
      <c r="CO6" s="21">
        <f t="shared" si="10"/>
        <v>70</v>
      </c>
      <c r="CP6" s="21">
        <f t="shared" si="10"/>
        <v>70</v>
      </c>
      <c r="CQ6" s="21">
        <f t="shared" si="10"/>
        <v>70</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194433</v>
      </c>
      <c r="D7" s="23">
        <v>47</v>
      </c>
      <c r="E7" s="23">
        <v>17</v>
      </c>
      <c r="F7" s="23">
        <v>9</v>
      </c>
      <c r="G7" s="23">
        <v>0</v>
      </c>
      <c r="H7" s="23" t="s">
        <v>98</v>
      </c>
      <c r="I7" s="23" t="s">
        <v>99</v>
      </c>
      <c r="J7" s="23" t="s">
        <v>100</v>
      </c>
      <c r="K7" s="23" t="s">
        <v>101</v>
      </c>
      <c r="L7" s="23" t="s">
        <v>102</v>
      </c>
      <c r="M7" s="23" t="s">
        <v>103</v>
      </c>
      <c r="N7" s="24" t="s">
        <v>104</v>
      </c>
      <c r="O7" s="24" t="s">
        <v>105</v>
      </c>
      <c r="P7" s="24">
        <v>1.34</v>
      </c>
      <c r="Q7" s="24">
        <v>100</v>
      </c>
      <c r="R7" s="24">
        <v>1200</v>
      </c>
      <c r="S7" s="24">
        <v>532</v>
      </c>
      <c r="T7" s="24">
        <v>101.3</v>
      </c>
      <c r="U7" s="24">
        <v>5.25</v>
      </c>
      <c r="V7" s="24">
        <v>7</v>
      </c>
      <c r="W7" s="24">
        <v>0.01</v>
      </c>
      <c r="X7" s="24">
        <v>700</v>
      </c>
      <c r="Y7" s="24">
        <v>84.37</v>
      </c>
      <c r="Z7" s="24">
        <v>78.34</v>
      </c>
      <c r="AA7" s="24">
        <v>77.400000000000006</v>
      </c>
      <c r="AB7" s="24">
        <v>77.94</v>
      </c>
      <c r="AC7" s="24">
        <v>80.08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23557.72</v>
      </c>
      <c r="BG7" s="24">
        <v>21757.02</v>
      </c>
      <c r="BH7" s="24">
        <v>19675.830000000002</v>
      </c>
      <c r="BI7" s="24">
        <v>0</v>
      </c>
      <c r="BJ7" s="24">
        <v>0</v>
      </c>
      <c r="BK7" s="24">
        <v>1759.36</v>
      </c>
      <c r="BL7" s="24">
        <v>1837.88</v>
      </c>
      <c r="BM7" s="24">
        <v>1748.51</v>
      </c>
      <c r="BN7" s="24">
        <v>1640.16</v>
      </c>
      <c r="BO7" s="24">
        <v>1521.05</v>
      </c>
      <c r="BP7" s="24">
        <v>1522.01</v>
      </c>
      <c r="BQ7" s="24">
        <v>5.48</v>
      </c>
      <c r="BR7" s="24">
        <v>5.84</v>
      </c>
      <c r="BS7" s="24">
        <v>6.53</v>
      </c>
      <c r="BT7" s="24">
        <v>7.22</v>
      </c>
      <c r="BU7" s="24">
        <v>6.44</v>
      </c>
      <c r="BV7" s="24">
        <v>37.200000000000003</v>
      </c>
      <c r="BW7" s="24">
        <v>35.03</v>
      </c>
      <c r="BX7" s="24">
        <v>34.99</v>
      </c>
      <c r="BY7" s="24">
        <v>38.270000000000003</v>
      </c>
      <c r="BZ7" s="24">
        <v>37.520000000000003</v>
      </c>
      <c r="CA7" s="24">
        <v>37.79</v>
      </c>
      <c r="CB7" s="24">
        <v>2775.03</v>
      </c>
      <c r="CC7" s="24">
        <v>2561.19</v>
      </c>
      <c r="CD7" s="24">
        <v>2273.1799999999998</v>
      </c>
      <c r="CE7" s="24">
        <v>2038.32</v>
      </c>
      <c r="CF7" s="24">
        <v>1997.53</v>
      </c>
      <c r="CG7" s="24">
        <v>508.64</v>
      </c>
      <c r="CH7" s="24">
        <v>525.22</v>
      </c>
      <c r="CI7" s="24">
        <v>520.91999999999996</v>
      </c>
      <c r="CJ7" s="24">
        <v>486.77</v>
      </c>
      <c r="CK7" s="24">
        <v>502.1</v>
      </c>
      <c r="CL7" s="24">
        <v>497.52</v>
      </c>
      <c r="CM7" s="24">
        <v>70</v>
      </c>
      <c r="CN7" s="24">
        <v>70</v>
      </c>
      <c r="CO7" s="24">
        <v>70</v>
      </c>
      <c r="CP7" s="24">
        <v>70</v>
      </c>
      <c r="CQ7" s="24">
        <v>70</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2023-01-30T00:38:15Z</cp:lastPrinted>
  <dcterms:created xsi:type="dcterms:W3CDTF">2023-01-13T00:07:23Z</dcterms:created>
  <dcterms:modified xsi:type="dcterms:W3CDTF">2023-01-30T00:38:23Z</dcterms:modified>
  <cp:category/>
</cp:coreProperties>
</file>