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hn111tbym\Desktop\230118【山梨県市町村課：2.3〆】下水道事業に係わる経営比較分析表（令和３年度）の分析等について（依頼）\提出\27丹波山村【経営比較分析表】2021_194433_47_1718\【経営比較分析表】2021_194433_47_1718\"/>
    </mc:Choice>
  </mc:AlternateContent>
  <xr:revisionPtr revIDLastSave="0" documentId="13_ncr:1_{965DC250-58E3-490A-98BC-4F6B82599970}" xr6:coauthVersionLast="36" xr6:coauthVersionMax="36" xr10:uidLastSave="{00000000-0000-0000-0000-000000000000}"/>
  <workbookProtection workbookAlgorithmName="SHA-512" workbookHashValue="FCoUm08RKdrbCPnJxzgfRvsKvjbQ5IQcjn6vwd/ymCgtYnEmR8wfmY3gWSwRQCH2q2F5naxDFLw1JnhMyO+6Vg==" workbookSaltValue="Acz1CQLt1+7e3t7yCJ42h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BB8" i="4"/>
  <c r="AL8" i="4"/>
  <c r="P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<sst xmlns="http://schemas.openxmlformats.org/spreadsheetml/2006/main" count="236" uniqueCount="120">
  <si>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</si>
  <si>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</si>
  <si>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</si>
  <si>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</si>
  <si>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</si>
  <si>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</si>
  <si>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</si>
  <si>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</si>
  <si>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</si>
  <si>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</si>
  <si>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</si>
  <si>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</si>
  <si>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</si>
  <si>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</si>
  <si>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</si>
  <si>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</si>
  <si>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</si>
  <si>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</si>
  <si>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</si>
  <si>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</si>
  <si>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</si>
  <si>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</si>
  <si>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</si>
  <si>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</si>
  <si>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</si>
  <si>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</si>
  <si>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</si>
  <si>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</si>
  <si>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</si>
  <si>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</si>
  <si>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</si>
  <si>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</si>
  <si>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</si>
  <si>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</si>
  <si>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</si>
  <si>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</si>
  <si>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</si>
  <si>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</si>
  <si>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</si>
  <si>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</si>
  <si>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</si>
  <si>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</si>
  <si>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</si>
  <si>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</si>
  <si>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</si>
  <si>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</si>
  <si>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</si>
  <si>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</si>
  <si>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</si>
  <si>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</si>
  <si>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</si>
  <si>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</si>
  <si>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</si>
  <si>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</si>
  <si>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</si>
  <si>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</si>
  <si>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</si>
  <si>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</si>
  <si>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</si>
  <si>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</si>
  <si>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</si>
  <si>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</si>
  <si>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</si>
  <si>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</si>
  <si>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</si>
  <si>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</si>
  <si>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</si>
  <si>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</si>
  <si>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</si>
  <si>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</si>
  <si>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</si>
  <si>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</si>
  <si>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</si>
  <si>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</si>
  <si>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</si>
  <si>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</si>
  <si>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</si>
  <si>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</si>
  <si>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</si>
  <si>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</si>
  <si>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</si>
  <si>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</si>
  <si>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</si>
  <si>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</si>
  <si>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</si>
  <si>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</si>
  <si>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</si>
  <si>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</si>
  <si>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</si>
  <si>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</si>
  <si>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</si>
  <si>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</si>
  <si>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</si>
  <si>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</si>
  <si>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</si>
  <si>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</si>
  <si>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</si>
  <si>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</si>
  <si>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丹波山村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</si>
  <si>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</si>
  <si>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</si>
  <si>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</si>
  <si>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</si>
  <si>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</si>
  <si>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</si>
  <si>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</si>
  <si>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</si>
  <si>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</si>
  <si>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</si>
  <si>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</si>
  <si>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</si>
  <si>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</si>
  <si>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</si>
  <si>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</si>
  <si>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</si>
  <si>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</si>
  <si>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</si>
  <si>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処理場及び管渠は、昭和62年供用開始しており老朽化が進んでいるが、立てられている計画にしたがって設備更新を行い、財政負担の平準化を図りたい。</t>
    <rPh sb="1" eb="4">
      <t>ショリジョウ</t>
    </rPh>
    <rPh sb="4" eb="5">
      <t>オヨ</t>
    </rPh>
    <rPh sb="6" eb="7">
      <t>カン</t>
    </rPh>
    <rPh sb="7" eb="8">
      <t>ミゾ</t>
    </rPh>
    <rPh sb="10" eb="12">
      <t>ショウワ</t>
    </rPh>
    <rPh sb="14" eb="15">
      <t>ネン</t>
    </rPh>
    <rPh sb="15" eb="17">
      <t>キョウヨウ</t>
    </rPh>
    <rPh sb="17" eb="19">
      <t>カイシ</t>
    </rPh>
    <rPh sb="23" eb="26">
      <t>ロウキュウカ</t>
    </rPh>
    <rPh sb="27" eb="28">
      <t>スス</t>
    </rPh>
    <rPh sb="34" eb="35">
      <t>タ</t>
    </rPh>
    <rPh sb="41" eb="43">
      <t>ケイカク</t>
    </rPh>
    <rPh sb="49" eb="51">
      <t>セツビ</t>
    </rPh>
    <rPh sb="51" eb="53">
      <t>コウシン</t>
    </rPh>
    <rPh sb="54" eb="55">
      <t>オコナ</t>
    </rPh>
    <rPh sb="57" eb="59">
      <t>ザイセイ</t>
    </rPh>
    <rPh sb="59" eb="61">
      <t>フタン</t>
    </rPh>
    <rPh sb="62" eb="65">
      <t>ヘイジュンカ</t>
    </rPh>
    <rPh sb="66" eb="67">
      <t>ハカ</t>
    </rPh>
    <phoneticPr fontId="4"/>
  </si>
  <si>
    <t>　①収益的収支比率については、77.43％となっており、令和2年度と同水準で推移している。償還金支払額が減少していることが要因であると考えられる。
　⑤経費回収率については、4.30％となっており、類似団体平均と比べ非常に低い状況となっている。使用料が類似団体と比べ低いため段階的な引き上げを検討していきたい。
　⑥汚水処理原価については、500円台で推移しているが類似団体平均に比べ高いため維持管理費の削減等の経営改善を図りたい。
　⑦施設利用率については、令和2年度より約11％増加しており類似団体平均を超えている。
　⑧水洗化率については、99.02％となっており、ほぼ全世帯が水洗化しているため今後もこの数字をキープしていく。</t>
    <rPh sb="2" eb="5">
      <t>シュウエキテキ</t>
    </rPh>
    <rPh sb="5" eb="7">
      <t>シュウシ</t>
    </rPh>
    <rPh sb="7" eb="9">
      <t>ヒリツ</t>
    </rPh>
    <rPh sb="28" eb="30">
      <t>レイワ</t>
    </rPh>
    <rPh sb="31" eb="32">
      <t>ネン</t>
    </rPh>
    <rPh sb="32" eb="33">
      <t>ド</t>
    </rPh>
    <rPh sb="34" eb="37">
      <t>ドウスイジュン</t>
    </rPh>
    <rPh sb="38" eb="40">
      <t>スイイ</t>
    </rPh>
    <rPh sb="45" eb="48">
      <t>ショウカンキン</t>
    </rPh>
    <rPh sb="48" eb="50">
      <t>シハライ</t>
    </rPh>
    <rPh sb="50" eb="51">
      <t>ガク</t>
    </rPh>
    <rPh sb="52" eb="54">
      <t>ゲンショウ</t>
    </rPh>
    <rPh sb="61" eb="63">
      <t>ヨウイン</t>
    </rPh>
    <rPh sb="67" eb="68">
      <t>カンガ</t>
    </rPh>
    <rPh sb="76" eb="78">
      <t>ケイヒ</t>
    </rPh>
    <rPh sb="78" eb="80">
      <t>カイシュウ</t>
    </rPh>
    <rPh sb="80" eb="81">
      <t>リツ</t>
    </rPh>
    <rPh sb="99" eb="101">
      <t>ルイジ</t>
    </rPh>
    <rPh sb="101" eb="103">
      <t>ダンタイ</t>
    </rPh>
    <rPh sb="103" eb="105">
      <t>ヘイキン</t>
    </rPh>
    <rPh sb="106" eb="107">
      <t>クラ</t>
    </rPh>
    <rPh sb="108" eb="110">
      <t>ヒジョウ</t>
    </rPh>
    <rPh sb="111" eb="112">
      <t>ヒク</t>
    </rPh>
    <rPh sb="113" eb="115">
      <t>ジョウキョウ</t>
    </rPh>
    <rPh sb="122" eb="124">
      <t>シヨウ</t>
    </rPh>
    <rPh sb="124" eb="125">
      <t>リョウ</t>
    </rPh>
    <rPh sb="126" eb="128">
      <t>ルイジ</t>
    </rPh>
    <rPh sb="128" eb="130">
      <t>ダンタイ</t>
    </rPh>
    <rPh sb="131" eb="132">
      <t>クラ</t>
    </rPh>
    <rPh sb="133" eb="134">
      <t>ヒク</t>
    </rPh>
    <rPh sb="137" eb="139">
      <t>ダンカイ</t>
    </rPh>
    <rPh sb="139" eb="140">
      <t>テキ</t>
    </rPh>
    <rPh sb="141" eb="142">
      <t>ヒ</t>
    </rPh>
    <rPh sb="143" eb="144">
      <t>ア</t>
    </rPh>
    <rPh sb="146" eb="148">
      <t>ケントウ</t>
    </rPh>
    <rPh sb="158" eb="160">
      <t>オスイ</t>
    </rPh>
    <rPh sb="160" eb="162">
      <t>ショリ</t>
    </rPh>
    <rPh sb="162" eb="164">
      <t>ゲンカ</t>
    </rPh>
    <rPh sb="173" eb="174">
      <t>エン</t>
    </rPh>
    <rPh sb="174" eb="175">
      <t>ダイ</t>
    </rPh>
    <rPh sb="176" eb="178">
      <t>スイイ</t>
    </rPh>
    <rPh sb="183" eb="185">
      <t>ルイジ</t>
    </rPh>
    <rPh sb="185" eb="187">
      <t>ダンタイ</t>
    </rPh>
    <rPh sb="187" eb="189">
      <t>ヘイキン</t>
    </rPh>
    <rPh sb="190" eb="191">
      <t>クラ</t>
    </rPh>
    <rPh sb="192" eb="193">
      <t>タカ</t>
    </rPh>
    <rPh sb="196" eb="198">
      <t>イジ</t>
    </rPh>
    <rPh sb="198" eb="200">
      <t>カンリ</t>
    </rPh>
    <rPh sb="200" eb="201">
      <t>ヒ</t>
    </rPh>
    <rPh sb="202" eb="204">
      <t>サクゲン</t>
    </rPh>
    <rPh sb="204" eb="205">
      <t>トウ</t>
    </rPh>
    <rPh sb="206" eb="208">
      <t>ケイエイ</t>
    </rPh>
    <rPh sb="208" eb="210">
      <t>カイゼン</t>
    </rPh>
    <rPh sb="211" eb="212">
      <t>ハカ</t>
    </rPh>
    <rPh sb="219" eb="221">
      <t>シセツ</t>
    </rPh>
    <rPh sb="230" eb="232">
      <t>レイワ</t>
    </rPh>
    <rPh sb="233" eb="234">
      <t>ネン</t>
    </rPh>
    <rPh sb="234" eb="235">
      <t>ド</t>
    </rPh>
    <rPh sb="237" eb="238">
      <t>ヤク</t>
    </rPh>
    <rPh sb="241" eb="243">
      <t>ゾウカ</t>
    </rPh>
    <rPh sb="247" eb="251">
      <t>ルイジダンタイ</t>
    </rPh>
    <rPh sb="251" eb="253">
      <t>ヘイキン</t>
    </rPh>
    <rPh sb="254" eb="255">
      <t>コ</t>
    </rPh>
    <rPh sb="263" eb="266">
      <t>スイセンカ</t>
    </rPh>
    <rPh sb="266" eb="267">
      <t>リツ</t>
    </rPh>
    <rPh sb="288" eb="291">
      <t>ゼンセタイ</t>
    </rPh>
    <rPh sb="292" eb="295">
      <t>スイセンカ</t>
    </rPh>
    <rPh sb="301" eb="303">
      <t>コンゴ</t>
    </rPh>
    <rPh sb="306" eb="308">
      <t>スウジ</t>
    </rPh>
    <phoneticPr fontId="4"/>
  </si>
  <si>
    <t>　①収益的収支比率や⑦施設利用率は改善傾向にあるが、➄経費回収率は低調であるため、今後段階的に使用料を上げていくことを検討する。
　また、施設や管渠の更新も計画されているため経営状況の健全化を図りたい。
　現在は、事業費の大半が東京都からの交付金で賄われているが、依存度を改善するための経営努力を行いたい。</t>
    <rPh sb="2" eb="9">
      <t>シュウエキテキシュウシヒリツ</t>
    </rPh>
    <rPh sb="11" eb="13">
      <t>シセツ</t>
    </rPh>
    <rPh sb="13" eb="15">
      <t>リヨウ</t>
    </rPh>
    <rPh sb="15" eb="16">
      <t>リツ</t>
    </rPh>
    <rPh sb="17" eb="19">
      <t>カイゼン</t>
    </rPh>
    <rPh sb="19" eb="21">
      <t>ケイコウ</t>
    </rPh>
    <rPh sb="27" eb="29">
      <t>ケイヒ</t>
    </rPh>
    <rPh sb="29" eb="31">
      <t>カイシュウ</t>
    </rPh>
    <rPh sb="31" eb="32">
      <t>リツ</t>
    </rPh>
    <rPh sb="33" eb="35">
      <t>テイチョウ</t>
    </rPh>
    <rPh sb="41" eb="43">
      <t>コンゴ</t>
    </rPh>
    <rPh sb="43" eb="46">
      <t>ダンカイテキ</t>
    </rPh>
    <rPh sb="47" eb="49">
      <t>シヨウ</t>
    </rPh>
    <rPh sb="49" eb="50">
      <t>リョウ</t>
    </rPh>
    <rPh sb="51" eb="52">
      <t>ア</t>
    </rPh>
    <rPh sb="59" eb="61">
      <t>ケントウ</t>
    </rPh>
    <rPh sb="69" eb="71">
      <t>シセツ</t>
    </rPh>
    <rPh sb="72" eb="73">
      <t>カン</t>
    </rPh>
    <rPh sb="73" eb="74">
      <t>キョ</t>
    </rPh>
    <rPh sb="75" eb="77">
      <t>コウシン</t>
    </rPh>
    <rPh sb="78" eb="80">
      <t>ケイカク</t>
    </rPh>
    <rPh sb="87" eb="89">
      <t>ケイエイ</t>
    </rPh>
    <rPh sb="89" eb="91">
      <t>ジョウキョウ</t>
    </rPh>
    <rPh sb="92" eb="95">
      <t>ケンゼンカ</t>
    </rPh>
    <rPh sb="96" eb="97">
      <t>ハカ</t>
    </rPh>
    <rPh sb="103" eb="105">
      <t>ゲンザイ</t>
    </rPh>
    <rPh sb="107" eb="109">
      <t>ジギョウ</t>
    </rPh>
    <rPh sb="109" eb="110">
      <t>ヒ</t>
    </rPh>
    <rPh sb="111" eb="113">
      <t>タイハン</t>
    </rPh>
    <rPh sb="114" eb="116">
      <t>トウキョウ</t>
    </rPh>
    <rPh sb="116" eb="117">
      <t>ト</t>
    </rPh>
    <rPh sb="120" eb="122">
      <t>コウフ</t>
    </rPh>
    <rPh sb="122" eb="123">
      <t>キン</t>
    </rPh>
    <rPh sb="124" eb="125">
      <t>マカナ</t>
    </rPh>
    <rPh sb="132" eb="135">
      <t>イゾンド</t>
    </rPh>
    <rPh sb="136" eb="138">
      <t>カイゼン</t>
    </rPh>
    <rPh sb="143" eb="145">
      <t>ケイエイ</t>
    </rPh>
    <rPh sb="145" eb="147">
      <t>ドリョク</t>
    </rPh>
    <rPh sb="148" eb="1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</si>
</sst>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7A-4DDC-A978-CAF19B86B1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7A7A-4DDC-A978-CAF19B86B1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63.88</c:v>
                </c:pt>
                <c:pt idx="1">
                  <c:v>65.34</c:v>
                </c:pt>
                <c:pt idx="2">
                  <c:v>59.6</c:v>
                </c:pt>
                <c:pt idx="3">
                  <c:v>67.010000000000005</c:v>
                </c:pt>
                <c:pt idx="4">
                  <c:v>78.66</c:v>
                </c:pt>
              </c:numCache>
            </c:numRef>
          </c:val>
          <c:extLst>
            <c:ext xmlns:c16="http://schemas.microsoft.com/office/drawing/2014/chart" uri="{C3380CC4-5D6E-409C-BE32-E72D297353CC}">
              <c16:uniqueId val="{00000000-9323-484C-9963-538C813510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9323-484C-9963-538C813510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98.91</c:v>
                </c:pt>
                <c:pt idx="1">
                  <c:v>98.91</c:v>
                </c:pt>
                <c:pt idx="2">
                  <c:v>98.84</c:v>
                </c:pt>
                <c:pt idx="3">
                  <c:v>98.1</c:v>
                </c:pt>
                <c:pt idx="4">
                  <c:v>99.02</c:v>
                </c:pt>
              </c:numCache>
            </c:numRef>
          </c:val>
          <c:extLst>
            <c:ext xmlns:c16="http://schemas.microsoft.com/office/drawing/2014/chart" uri="{C3380CC4-5D6E-409C-BE32-E72D297353CC}">
              <c16:uniqueId val="{00000000-22C3-4487-B375-08C17AAB1A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22C3-4487-B375-08C17AAB1A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66.03</c:v>
                </c:pt>
                <c:pt idx="1">
                  <c:v>47.04</c:v>
                </c:pt>
                <c:pt idx="2">
                  <c:v>47.76</c:v>
                </c:pt>
                <c:pt idx="3">
                  <c:v>77.94</c:v>
                </c:pt>
                <c:pt idx="4">
                  <c:v>77.430000000000007</c:v>
                </c:pt>
              </c:numCache>
            </c:numRef>
          </c:val>
          <c:extLst>
            <c:ext xmlns:c16="http://schemas.microsoft.com/office/drawing/2014/chart" uri="{C3380CC4-5D6E-409C-BE32-E72D297353CC}">
              <c16:uniqueId val="{00000000-AC08-4BF1-92C9-CA659C8427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8-4BF1-92C9-CA659C8427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8-4061-A18F-7E5A1DC99A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8-4061-A18F-7E5A1DC99A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47-4944-828F-C0C3319410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7-4944-828F-C0C3319410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9-4081-8F08-7574E5058E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9-4081-8F08-7574E5058E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81-4CA2-ABE5-D202AB1A92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81-4CA2-ABE5-D202AB1A92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5990.5</c:v>
                </c:pt>
                <c:pt idx="1">
                  <c:v>5257.09</c:v>
                </c:pt>
                <c:pt idx="2">
                  <c:v>4833.13</c:v>
                </c:pt>
                <c:pt idx="3" formatCode="#,##0.00;&quot;△&quot;#,##0.00">
                  <c:v>0</c:v>
                </c:pt>
                <c:pt idx="4" formatCode="#,##0.00;&quot;△&quot;#,##0.00">
                  <c:v>0</c:v>
                </c:pt>
              </c:numCache>
            </c:numRef>
          </c:val>
          <c:extLst>
            <c:ext xmlns:c16="http://schemas.microsoft.com/office/drawing/2014/chart" uri="{C3380CC4-5D6E-409C-BE32-E72D297353CC}">
              <c16:uniqueId val="{00000000-E719-43E1-9CAC-4BD38D0E7B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E719-43E1-9CAC-4BD38D0E7B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4.99</c:v>
                </c:pt>
                <c:pt idx="1">
                  <c:v>5.8</c:v>
                </c:pt>
                <c:pt idx="2">
                  <c:v>3.83</c:v>
                </c:pt>
                <c:pt idx="3">
                  <c:v>5.21</c:v>
                </c:pt>
                <c:pt idx="4">
                  <c:v>4.3</c:v>
                </c:pt>
              </c:numCache>
            </c:numRef>
          </c:val>
          <c:extLst>
            <c:ext xmlns:c16="http://schemas.microsoft.com/office/drawing/2014/chart" uri="{C3380CC4-5D6E-409C-BE32-E72D297353CC}">
              <c16:uniqueId val="{00000000-9A3F-4506-9456-30CA67C68C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9A3F-4506-9456-30CA67C68C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609.04999999999995</c:v>
                </c:pt>
                <c:pt idx="1">
                  <c:v>520.1</c:v>
                </c:pt>
                <c:pt idx="2">
                  <c:v>835.68</c:v>
                </c:pt>
                <c:pt idx="3">
                  <c:v>531.64</c:v>
                </c:pt>
                <c:pt idx="4">
                  <c:v>516.79999999999995</c:v>
                </c:pt>
              </c:numCache>
            </c:numRef>
          </c:val>
          <c:extLst>
            <c:ext xmlns:c16="http://schemas.microsoft.com/office/drawing/2014/chart" uri="{C3380CC4-5D6E-409C-BE32-E72D297353CC}">
              <c16:uniqueId val="{00000000-D07A-4A9A-B703-52D02A955B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D07A-4A9A-B703-52D02A955B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J7" zoomScale="70" zoomScaleNormal="80" zoomScaleSheetLayoutView="7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丹波山村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532</v>
      </c>
      <c r="AM8" s="42"/>
      <c r="AN8" s="42"/>
      <c r="AO8" s="42"/>
      <c r="AP8" s="42"/>
      <c r="AQ8" s="42"/>
      <c r="AR8" s="42"/>
      <c r="AS8" s="42"/>
      <c r="AT8" s="35">
        <f>データ!T6</f>
        <v>101.3</v>
      </c>
      <c r="AU8" s="35"/>
      <c r="AV8" s="35"/>
      <c r="AW8" s="35"/>
      <c r="AX8" s="35"/>
      <c r="AY8" s="35"/>
      <c r="AZ8" s="35"/>
      <c r="BA8" s="35"/>
      <c r="BB8" s="35">
        <f>データ!U6</f>
        <v>5.25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97.52</v>
      </c>
      <c r="Q10" s="35"/>
      <c r="R10" s="35"/>
      <c r="S10" s="35"/>
      <c r="T10" s="35"/>
      <c r="U10" s="35"/>
      <c r="V10" s="35"/>
      <c r="W10" s="35">
        <f>データ!Q6</f>
        <v>100</v>
      </c>
      <c r="X10" s="35"/>
      <c r="Y10" s="35"/>
      <c r="Z10" s="35"/>
      <c r="AA10" s="35"/>
      <c r="AB10" s="35"/>
      <c r="AC10" s="35"/>
      <c r="AD10" s="42">
        <f>データ!R6</f>
        <v>1200</v>
      </c>
      <c r="AE10" s="42"/>
      <c r="AF10" s="42"/>
      <c r="AG10" s="42"/>
      <c r="AH10" s="42"/>
      <c r="AI10" s="42"/>
      <c r="AJ10" s="42"/>
      <c r="AK10" s="2"/>
      <c r="AL10" s="42">
        <f>データ!V6</f>
        <v>511</v>
      </c>
      <c r="AM10" s="42"/>
      <c r="AN10" s="42"/>
      <c r="AO10" s="42"/>
      <c r="AP10" s="42"/>
      <c r="AQ10" s="42"/>
      <c r="AR10" s="42"/>
      <c r="AS10" s="42"/>
      <c r="AT10" s="35">
        <f>データ!W6</f>
        <v>0.35</v>
      </c>
      <c r="AU10" s="35"/>
      <c r="AV10" s="35"/>
      <c r="AW10" s="35"/>
      <c r="AX10" s="35"/>
      <c r="AY10" s="35"/>
      <c r="AZ10" s="35"/>
      <c r="BA10" s="35"/>
      <c r="BB10" s="35">
        <f>データ!X6</f>
        <v>1460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7P8rNR5ttXTljJHe6TdktE2DGI/+szLMJch/AQfpODwQYxmC0ofmVnOYgdBzONL3jMu+wVquxAgVCR0wYvnXoA==" saltValue="FOGFmRSXF3TsHPOxclAc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194433</v>
      </c>
      <c r="D6" s="19">
        <f t="shared" si="3"/>
        <v>47</v>
      </c>
      <c r="E6" s="19">
        <f t="shared" si="3"/>
        <v>17</v>
      </c>
      <c r="F6" s="19">
        <f t="shared" si="3"/>
        <v>4</v>
      </c>
      <c r="G6" s="19">
        <f t="shared" si="3"/>
        <v>0</v>
      </c>
      <c r="H6" s="19" t="str">
        <f t="shared" si="3"/>
        <v>山梨県　丹波山村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97.52</v>
      </c>
      <c r="Q6" s="20">
        <f t="shared" si="3"/>
        <v>100</v>
      </c>
      <c r="R6" s="20">
        <f t="shared" si="3"/>
        <v>1200</v>
      </c>
      <c r="S6" s="20">
        <f t="shared" si="3"/>
        <v>532</v>
      </c>
      <c r="T6" s="20">
        <f t="shared" si="3"/>
        <v>101.3</v>
      </c>
      <c r="U6" s="20">
        <f t="shared" si="3"/>
        <v>5.25</v>
      </c>
      <c r="V6" s="20">
        <f t="shared" si="3"/>
        <v>511</v>
      </c>
      <c r="W6" s="20">
        <f t="shared" si="3"/>
        <v>0.35</v>
      </c>
      <c r="X6" s="20">
        <f t="shared" si="3"/>
        <v>1460</v>
      </c>
      <c r="Y6" s="21">
        <f>IF(Y7="",NA(),Y7)</f>
        <v>66.03</v>
      </c>
      <c r="Z6" s="21">
        <f t="shared" ref="Z6:AH6" si="4">IF(Z7="",NA(),Z7)</f>
        <v>47.04</v>
      </c>
      <c r="AA6" s="21">
        <f t="shared" si="4"/>
        <v>47.76</v>
      </c>
      <c r="AB6" s="21">
        <f t="shared" si="4"/>
        <v>77.94</v>
      </c>
      <c r="AC6" s="21">
        <f t="shared" si="4"/>
        <v>77.430000000000007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5990.5</v>
      </c>
      <c r="BG6" s="21">
        <f t="shared" ref="BG6:BO6" si="7">IF(BG7="",NA(),BG7)</f>
        <v>5257.09</v>
      </c>
      <c r="BH6" s="21">
        <f t="shared" si="7"/>
        <v>4833.13</v>
      </c>
      <c r="BI6" s="20">
        <f t="shared" si="7"/>
        <v>0</v>
      </c>
      <c r="BJ6" s="20">
        <f t="shared" si="7"/>
        <v>0</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4.99</v>
      </c>
      <c r="BR6" s="21">
        <f t="shared" ref="BR6:BZ6" si="8">IF(BR7="",NA(),BR7)</f>
        <v>5.8</v>
      </c>
      <c r="BS6" s="21">
        <f t="shared" si="8"/>
        <v>3.83</v>
      </c>
      <c r="BT6" s="21">
        <f t="shared" si="8"/>
        <v>5.21</v>
      </c>
      <c r="BU6" s="21">
        <f t="shared" si="8"/>
        <v>4.3</v>
      </c>
      <c r="BV6" s="21">
        <f t="shared" si="8"/>
        <v>88.16</v>
      </c>
      <c r="BW6" s="21">
        <f t="shared" si="8"/>
        <v>87.03</v>
      </c>
      <c r="BX6" s="21">
        <f t="shared" si="8"/>
        <v>84.3</v>
      </c>
      <c r="BY6" s="21">
        <f t="shared" si="8"/>
        <v>82.88</v>
      </c>
      <c r="BZ6" s="21">
        <f t="shared" si="8"/>
        <v>82.53</v>
      </c>
      <c r="CA6" s="20" t="str">
        <f>IF(CA7="","",IF(CA7="-","【-】","【"&amp;SUBSTITUTE(TEXT(CA7,"#,##0.00"),"-","△")&amp;"】"))</f>
        <v>【75.31】</v>
      </c>
      <c r="CB6" s="21">
        <f>IF(CB7="",NA(),CB7)</f>
        <v>609.04999999999995</v>
      </c>
      <c r="CC6" s="21">
        <f t="shared" ref="CC6:CK6" si="9">IF(CC7="",NA(),CC7)</f>
        <v>520.1</v>
      </c>
      <c r="CD6" s="21">
        <f t="shared" si="9"/>
        <v>835.68</v>
      </c>
      <c r="CE6" s="21">
        <f t="shared" si="9"/>
        <v>531.64</v>
      </c>
      <c r="CF6" s="21">
        <f t="shared" si="9"/>
        <v>516.79999999999995</v>
      </c>
      <c r="CG6" s="21">
        <f t="shared" si="9"/>
        <v>173.89</v>
      </c>
      <c r="CH6" s="21">
        <f t="shared" si="9"/>
        <v>177.02</v>
      </c>
      <c r="CI6" s="21">
        <f t="shared" si="9"/>
        <v>185.47</v>
      </c>
      <c r="CJ6" s="21">
        <f t="shared" si="9"/>
        <v>187.76</v>
      </c>
      <c r="CK6" s="21">
        <f t="shared" si="9"/>
        <v>190.48</v>
      </c>
      <c r="CL6" s="20" t="str">
        <f>IF(CL7="","",IF(CL7="-","【-】","【"&amp;SUBSTITUTE(TEXT(CL7,"#,##0.00"),"-","△")&amp;"】"))</f>
        <v>【216.39】</v>
      </c>
      <c r="CM6" s="21">
        <f>IF(CM7="",NA(),CM7)</f>
        <v>63.88</v>
      </c>
      <c r="CN6" s="21">
        <f t="shared" ref="CN6:CV6" si="10">IF(CN7="",NA(),CN7)</f>
        <v>65.34</v>
      </c>
      <c r="CO6" s="21">
        <f t="shared" si="10"/>
        <v>59.6</v>
      </c>
      <c r="CP6" s="21">
        <f t="shared" si="10"/>
        <v>67.010000000000005</v>
      </c>
      <c r="CQ6" s="21">
        <f t="shared" si="10"/>
        <v>78.66</v>
      </c>
      <c r="CR6" s="21">
        <f t="shared" si="10"/>
        <v>42.38</v>
      </c>
      <c r="CS6" s="21">
        <f t="shared" si="10"/>
        <v>46.17</v>
      </c>
      <c r="CT6" s="21">
        <f t="shared" si="10"/>
        <v>45.68</v>
      </c>
      <c r="CU6" s="21">
        <f t="shared" si="10"/>
        <v>45.87</v>
      </c>
      <c r="CV6" s="21">
        <f t="shared" si="10"/>
        <v>44.24</v>
      </c>
      <c r="CW6" s="20" t="str">
        <f>IF(CW7="","",IF(CW7="-","【-】","【"&amp;SUBSTITUTE(TEXT(CW7,"#,##0.00"),"-","△")&amp;"】"))</f>
        <v>【42.57】</v>
      </c>
      <c r="CX6" s="21">
        <f>IF(CX7="",NA(),CX7)</f>
        <v>98.91</v>
      </c>
      <c r="CY6" s="21">
        <f t="shared" ref="CY6:DG6" si="11">IF(CY7="",NA(),CY7)</f>
        <v>98.91</v>
      </c>
      <c r="CZ6" s="21">
        <f t="shared" si="11"/>
        <v>98.84</v>
      </c>
      <c r="DA6" s="21">
        <f t="shared" si="11"/>
        <v>98.1</v>
      </c>
      <c r="DB6" s="21">
        <f t="shared" si="11"/>
        <v>99.02</v>
      </c>
      <c r="DC6" s="21">
        <f t="shared" si="11"/>
        <v>87.01</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5" s="22" customFormat="1" x14ac:dyDescent="0.15">
      <c r="A7" s="14"/>
      <c r="B7" s="23">
        <v>2021</v>
      </c>
      <c r="C7" s="23">
        <v>194433</v>
      </c>
      <c r="D7" s="23">
        <v>47</v>
      </c>
      <c r="E7" s="23">
        <v>17</v>
      </c>
      <c r="F7" s="23">
        <v>4</v>
      </c>
      <c r="G7" s="23">
        <v>0</v>
      </c>
      <c r="H7" s="23" t="s">
        <v>98</v>
      </c>
      <c r="I7" s="23" t="s">
        <v>99</v>
      </c>
      <c r="J7" s="23" t="s">
        <v>100</v>
      </c>
      <c r="K7" s="23" t="s">
        <v>101</v>
      </c>
      <c r="L7" s="23" t="s">
        <v>102</v>
      </c>
      <c r="M7" s="23" t="s">
        <v>103</v>
      </c>
      <c r="N7" s="24" t="s">
        <v>104</v>
      </c>
      <c r="O7" s="24" t="s">
        <v>105</v>
      </c>
      <c r="P7" s="24">
        <v>97.52</v>
      </c>
      <c r="Q7" s="24">
        <v>100</v>
      </c>
      <c r="R7" s="24">
        <v>1200</v>
      </c>
      <c r="S7" s="24">
        <v>532</v>
      </c>
      <c r="T7" s="24">
        <v>101.3</v>
      </c>
      <c r="U7" s="24">
        <v>5.25</v>
      </c>
      <c r="V7" s="24">
        <v>511</v>
      </c>
      <c r="W7" s="24">
        <v>0.35</v>
      </c>
      <c r="X7" s="24">
        <v>1460</v>
      </c>
      <c r="Y7" s="24">
        <v>66.03</v>
      </c>
      <c r="Z7" s="24">
        <v>47.04</v>
      </c>
      <c r="AA7" s="24">
        <v>47.76</v>
      </c>
      <c r="AB7" s="24">
        <v>77.94</v>
      </c>
      <c r="AC7" s="24">
        <v>77.430000000000007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5990.5</v>
      </c>
      <c r="BG7" s="24">
        <v>5257.09</v>
      </c>
      <c r="BH7" s="24">
        <v>4833.13</v>
      </c>
      <c r="BI7" s="24">
        <v>0</v>
      </c>
      <c r="BJ7" s="24">
        <v>0</v>
      </c>
      <c r="BK7" s="24">
        <v>1144.94</v>
      </c>
      <c r="BL7" s="24">
        <v>1252.71</v>
      </c>
      <c r="BM7" s="24">
        <v>1267.3900000000001</v>
      </c>
      <c r="BN7" s="24">
        <v>1268.6300000000001</v>
      </c>
      <c r="BO7" s="24">
        <v>1283.69</v>
      </c>
      <c r="BP7" s="24">
        <v>1201.79</v>
      </c>
      <c r="BQ7" s="24">
        <v>4.99</v>
      </c>
      <c r="BR7" s="24">
        <v>5.8</v>
      </c>
      <c r="BS7" s="24">
        <v>3.83</v>
      </c>
      <c r="BT7" s="24">
        <v>5.21</v>
      </c>
      <c r="BU7" s="24">
        <v>4.3</v>
      </c>
      <c r="BV7" s="24">
        <v>88.16</v>
      </c>
      <c r="BW7" s="24">
        <v>87.03</v>
      </c>
      <c r="BX7" s="24">
        <v>84.3</v>
      </c>
      <c r="BY7" s="24">
        <v>82.88</v>
      </c>
      <c r="BZ7" s="24">
        <v>82.53</v>
      </c>
      <c r="CA7" s="24">
        <v>75.31</v>
      </c>
      <c r="CB7" s="24">
        <v>609.04999999999995</v>
      </c>
      <c r="CC7" s="24">
        <v>520.1</v>
      </c>
      <c r="CD7" s="24">
        <v>835.68</v>
      </c>
      <c r="CE7" s="24">
        <v>531.64</v>
      </c>
      <c r="CF7" s="24">
        <v>516.79999999999995</v>
      </c>
      <c r="CG7" s="24">
        <v>173.89</v>
      </c>
      <c r="CH7" s="24">
        <v>177.02</v>
      </c>
      <c r="CI7" s="24">
        <v>185.47</v>
      </c>
      <c r="CJ7" s="24">
        <v>187.76</v>
      </c>
      <c r="CK7" s="24">
        <v>190.48</v>
      </c>
      <c r="CL7" s="24">
        <v>216.39</v>
      </c>
      <c r="CM7" s="24">
        <v>63.88</v>
      </c>
      <c r="CN7" s="24">
        <v>65.34</v>
      </c>
      <c r="CO7" s="24">
        <v>59.6</v>
      </c>
      <c r="CP7" s="24">
        <v>67.010000000000005</v>
      </c>
      <c r="CQ7" s="24">
        <v>78.66</v>
      </c>
      <c r="CR7" s="24">
        <v>42.38</v>
      </c>
      <c r="CS7" s="24">
        <v>46.17</v>
      </c>
      <c r="CT7" s="24">
        <v>45.68</v>
      </c>
      <c r="CU7" s="24">
        <v>45.87</v>
      </c>
      <c r="CV7" s="24">
        <v>44.24</v>
      </c>
      <c r="CW7" s="24">
        <v>42.57</v>
      </c>
      <c r="CX7" s="24">
        <v>98.91</v>
      </c>
      <c r="CY7" s="24">
        <v>98.91</v>
      </c>
      <c r="CZ7" s="24">
        <v>98.84</v>
      </c>
      <c r="DA7" s="24">
        <v>98.1</v>
      </c>
      <c r="DB7" s="24">
        <v>99.02</v>
      </c>
      <c r="DC7" s="24">
        <v>87.01</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0.06</v>
      </c>
      <c r="EL7" s="24">
        <v>0.04</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DATEVALUE($B7+12-B11&amp;"/1/"&amp;B12)</f>
        <v>47119</v>
      </c>
      <c r="C10" s="27">
        <f>DATEVALUE($B7+12-C11&amp;"/1/"&amp;C12)</f>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2023-01-30T00:34:36Z</cp:lastPrinted>
  <dcterms:created xsi:type="dcterms:W3CDTF">2023-01-12T23:57:05Z</dcterms:created>
  <dcterms:modified xsi:type="dcterms:W3CDTF">2023-01-30T00:34:37Z</dcterms:modified>
  <cp:category/>
</cp:coreProperties>
</file>