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v006\OA書庫\3000水道課\3040下水道業務係\0030_調査関係\R4_調査提出\20230111_下水道事業に係わる経営比較分析表（令和３年度）の分析等について\02町→県\"/>
    </mc:Choice>
  </mc:AlternateContent>
  <xr:revisionPtr revIDLastSave="0" documentId="13_ncr:1_{B19413E7-3717-465F-9316-9F8007EAF5F8}" xr6:coauthVersionLast="47" xr6:coauthVersionMax="47" xr10:uidLastSave="{00000000-0000-0000-0000-000000000000}"/>
  <workbookProtection workbookAlgorithmName="SHA-512" workbookHashValue="Tp9T/2SMcUt8aEx4FmWEFVOvAZ06tUSkb2A6522fcQ/HD+1sUgV/wimZX34UWUEjS1bbnYZLwOhgemY4ilCj1Q==" workbookSaltValue="fCiheb3u4jL1T8lgbKLqJQ=="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AT8" i="4" s="1"/>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H86" i="4"/>
  <c r="E86" i="4"/>
  <c r="BB10" i="4"/>
  <c r="AL10" i="4"/>
  <c r="AD10" i="4"/>
  <c r="P10" i="4"/>
  <c r="I10" i="4"/>
  <c r="B10" i="4"/>
  <c r="AL8" i="4"/>
  <c r="W8" i="4"/>
  <c r="P8" i="4"/>
  <c r="I8" i="4"/>
  <c r="B6"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<sst xmlns="http://schemas.openxmlformats.org/spreadsheetml/2006/main" count="236" uniqueCount="119">
  <si>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</si>
  <si>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</si>
  <si>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</si>
  <si>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</si>
  <si>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</si>
  <si>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</si>
  <si>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</si>
  <si>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</si>
  <si>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</si>
  <si>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</si>
  <si>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</si>
  <si>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</si>
  <si>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</si>
  <si>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</si>
  <si>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</si>
  <si>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</si>
  <si>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</si>
  <si>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</si>
  <si>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</si>
  <si>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</si>
  <si>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</si>
  <si>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</si>
  <si>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</si>
  <si>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</si>
  <si>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</si>
  <si>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</si>
  <si>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</si>
  <si>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</si>
  <si>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</si>
  <si>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</si>
  <si>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</si>
  <si>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</si>
  <si>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</si>
  <si>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</si>
  <si>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</si>
  <si>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</si>
  <si>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</si>
  <si>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</si>
  <si>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</si>
  <si>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</si>
  <si>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</si>
  <si>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</si>
  <si>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</si>
  <si>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</si>
  <si>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</si>
  <si>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</si>
  <si>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</si>
  <si>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</si>
  <si>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</si>
  <si>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</si>
  <si>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</si>
  <si>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</si>
  <si>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</si>
  <si>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</si>
  <si>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</si>
  <si>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</si>
  <si>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</si>
  <si>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</si>
  <si>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</si>
  <si>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</si>
  <si>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</si>
  <si>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</si>
  <si>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</si>
  <si>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</si>
  <si>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</si>
  <si>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</si>
  <si>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</si>
  <si>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</si>
  <si>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</si>
  <si>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</si>
  <si>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</si>
  <si>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</si>
  <si>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</si>
  <si>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</si>
  <si>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</si>
  <si>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</si>
  <si>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</si>
  <si>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</si>
  <si>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</si>
  <si>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</si>
  <si>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</si>
  <si>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</si>
  <si>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</si>
  <si>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</si>
  <si>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</si>
  <si>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</si>
  <si>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</si>
  <si>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</si>
  <si>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</si>
  <si>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</si>
  <si>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</si>
  <si>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</si>
  <si>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</si>
  <si>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</si>
  <si>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</si>
  <si>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</si>
  <si>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</si>
  <si>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</si>
  <si>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富士河口湖町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</si>
  <si>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</si>
  <si>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</si>
  <si>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</si>
  <si>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</si>
  <si>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</si>
  <si>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</si>
  <si>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</si>
  <si>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</si>
  <si>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</si>
  <si>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</si>
  <si>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</si>
  <si>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</si>
  <si>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</si>
  <si>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</si>
  <si>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</si>
  <si>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</si>
  <si>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</si>
  <si>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益的収支比率は、主に他会計繰入金の増等により、今年度で100%を超えたものの、全てを営業収益で賄うには至っておらず、将来の維持管理費の増大も視野に、コスト削減や使用料の増収を図り、経営改善を図っていく。④企業債残高対事業規模比率は、類似団体平均値よりは高くなっているが、年々低下を続けている。今後も企業債償還額が新規発行額を上回る状況は続くと見られるが、事業の要否を見極め、将来負担の軽減を図っていく。⑤経費回収率及び⑥汚水処理原価については、いずれも大幅に改善がみられるが、今年度より汚水処理費の一部が高資本費対策経費とされたことにより、汚水処理費が減少したことが主な要因である。引き続き、経費削減及び有収水量増による使用料の確保が求められる。⑦施設利用率については概ね横ばいであるが、類似団体平均との比較では依然として低い状態が続いている。当該施設の処理区域である精進地区の人口は減少傾向であり、施設規模の縮小等も含め、効率的な運用のための取り組みを検討する余地がある。
　⑧水洗化率も横ばいであるが、普及啓発等により接続世帯の増加を目指していく。</t>
    <rPh sb="10" eb="11">
      <t>オモ</t>
    </rPh>
    <rPh sb="12" eb="13">
      <t>タ</t>
    </rPh>
    <rPh sb="13" eb="15">
      <t>カイケイ</t>
    </rPh>
    <rPh sb="15" eb="17">
      <t>クリイレ</t>
    </rPh>
    <rPh sb="17" eb="18">
      <t>キン</t>
    </rPh>
    <rPh sb="19" eb="20">
      <t>ゾウ</t>
    </rPh>
    <rPh sb="20" eb="21">
      <t>トウ</t>
    </rPh>
    <rPh sb="25" eb="28">
      <t>コンネンド</t>
    </rPh>
    <rPh sb="34" eb="35">
      <t>コ</t>
    </rPh>
    <rPh sb="41" eb="42">
      <t>スベ</t>
    </rPh>
    <rPh sb="44" eb="46">
      <t>エイギョウ</t>
    </rPh>
    <rPh sb="46" eb="48">
      <t>シュウエキ</t>
    </rPh>
    <rPh sb="49" eb="50">
      <t>マカナ</t>
    </rPh>
    <rPh sb="53" eb="54">
      <t>イタ</t>
    </rPh>
    <rPh sb="60" eb="62">
      <t>ショウライ</t>
    </rPh>
    <rPh sb="63" eb="65">
      <t>イジ</t>
    </rPh>
    <rPh sb="65" eb="68">
      <t>カンリヒ</t>
    </rPh>
    <rPh sb="69" eb="71">
      <t>ゾウダイ</t>
    </rPh>
    <rPh sb="72" eb="74">
      <t>シヤ</t>
    </rPh>
    <rPh sb="79" eb="81">
      <t>サクゲン</t>
    </rPh>
    <rPh sb="82" eb="85">
      <t>シヨウリョウ</t>
    </rPh>
    <rPh sb="86" eb="88">
      <t>ゾウシュウ</t>
    </rPh>
    <rPh sb="89" eb="90">
      <t>ハカ</t>
    </rPh>
    <rPh sb="92" eb="94">
      <t>ケイエイ</t>
    </rPh>
    <rPh sb="94" eb="96">
      <t>カイゼン</t>
    </rPh>
    <rPh sb="97" eb="98">
      <t>ハカ</t>
    </rPh>
    <rPh sb="104" eb="106">
      <t>キギョウ</t>
    </rPh>
    <rPh sb="106" eb="107">
      <t>サイ</t>
    </rPh>
    <rPh sb="107" eb="109">
      <t>ザンダカ</t>
    </rPh>
    <rPh sb="109" eb="110">
      <t>タイ</t>
    </rPh>
    <rPh sb="110" eb="112">
      <t>ジギョウ</t>
    </rPh>
    <rPh sb="112" eb="114">
      <t>キボ</t>
    </rPh>
    <rPh sb="114" eb="116">
      <t>ヒリツ</t>
    </rPh>
    <rPh sb="118" eb="124">
      <t>ルイジダンタイヘイキン</t>
    </rPh>
    <rPh sb="124" eb="125">
      <t>チ</t>
    </rPh>
    <rPh sb="128" eb="129">
      <t>タカ</t>
    </rPh>
    <rPh sb="137" eb="139">
      <t>ネンネン</t>
    </rPh>
    <rPh sb="139" eb="141">
      <t>テイカ</t>
    </rPh>
    <rPh sb="142" eb="143">
      <t>ツヅ</t>
    </rPh>
    <rPh sb="148" eb="150">
      <t>コンゴ</t>
    </rPh>
    <rPh sb="151" eb="153">
      <t>キギョウ</t>
    </rPh>
    <rPh sb="153" eb="154">
      <t>サイ</t>
    </rPh>
    <rPh sb="154" eb="156">
      <t>ショウカン</t>
    </rPh>
    <rPh sb="156" eb="157">
      <t>ガク</t>
    </rPh>
    <rPh sb="158" eb="160">
      <t>シンキ</t>
    </rPh>
    <rPh sb="160" eb="163">
      <t>ハッコウガク</t>
    </rPh>
    <rPh sb="164" eb="166">
      <t>ウワマワ</t>
    </rPh>
    <rPh sb="167" eb="169">
      <t>ジョウキョウ</t>
    </rPh>
    <rPh sb="170" eb="171">
      <t>ツヅ</t>
    </rPh>
    <rPh sb="173" eb="174">
      <t>ミ</t>
    </rPh>
    <rPh sb="179" eb="181">
      <t>ジギョウ</t>
    </rPh>
    <rPh sb="182" eb="184">
      <t>ヨウヒ</t>
    </rPh>
    <rPh sb="185" eb="187">
      <t>ミキワ</t>
    </rPh>
    <rPh sb="189" eb="191">
      <t>ショウライ</t>
    </rPh>
    <rPh sb="191" eb="193">
      <t>フタン</t>
    </rPh>
    <rPh sb="194" eb="196">
      <t>ケイゲン</t>
    </rPh>
    <rPh sb="197" eb="198">
      <t>ハカ</t>
    </rPh>
    <rPh sb="204" eb="206">
      <t>ケイヒ</t>
    </rPh>
    <rPh sb="206" eb="208">
      <t>カイシュウ</t>
    </rPh>
    <rPh sb="208" eb="209">
      <t>リツ</t>
    </rPh>
    <rPh sb="209" eb="210">
      <t>オヨ</t>
    </rPh>
    <rPh sb="212" eb="214">
      <t>オスイ</t>
    </rPh>
    <rPh sb="214" eb="216">
      <t>ショリ</t>
    </rPh>
    <rPh sb="216" eb="218">
      <t>ゲンカ</t>
    </rPh>
    <rPh sb="228" eb="230">
      <t>オオハバ</t>
    </rPh>
    <rPh sb="231" eb="233">
      <t>カイゼン</t>
    </rPh>
    <rPh sb="240" eb="243">
      <t>コンネンド</t>
    </rPh>
    <rPh sb="245" eb="247">
      <t>オスイ</t>
    </rPh>
    <rPh sb="247" eb="249">
      <t>ショリ</t>
    </rPh>
    <rPh sb="249" eb="250">
      <t>ヒ</t>
    </rPh>
    <rPh sb="251" eb="253">
      <t>イチブ</t>
    </rPh>
    <rPh sb="254" eb="257">
      <t>コウシホン</t>
    </rPh>
    <rPh sb="257" eb="258">
      <t>ヒ</t>
    </rPh>
    <rPh sb="258" eb="260">
      <t>タイサク</t>
    </rPh>
    <rPh sb="260" eb="262">
      <t>ケイヒ</t>
    </rPh>
    <rPh sb="272" eb="274">
      <t>オスイ</t>
    </rPh>
    <rPh sb="274" eb="276">
      <t>ショリ</t>
    </rPh>
    <rPh sb="276" eb="277">
      <t>ヒ</t>
    </rPh>
    <rPh sb="278" eb="280">
      <t>ゲンショウ</t>
    </rPh>
    <rPh sb="285" eb="286">
      <t>オモ</t>
    </rPh>
    <rPh sb="287" eb="289">
      <t>ヨウイン</t>
    </rPh>
    <rPh sb="293" eb="294">
      <t>ヒ</t>
    </rPh>
    <rPh sb="295" eb="296">
      <t>ツヅ</t>
    </rPh>
    <rPh sb="298" eb="300">
      <t>ケイヒ</t>
    </rPh>
    <rPh sb="300" eb="302">
      <t>サクゲン</t>
    </rPh>
    <rPh sb="302" eb="303">
      <t>オヨ</t>
    </rPh>
    <rPh sb="304" eb="306">
      <t>ユウシュウ</t>
    </rPh>
    <rPh sb="306" eb="308">
      <t>スイリョウ</t>
    </rPh>
    <rPh sb="308" eb="309">
      <t>ゾウ</t>
    </rPh>
    <rPh sb="312" eb="315">
      <t>シヨウリョウ</t>
    </rPh>
    <rPh sb="316" eb="318">
      <t>カクホ</t>
    </rPh>
    <rPh sb="319" eb="320">
      <t>モト</t>
    </rPh>
    <rPh sb="336" eb="337">
      <t>オオム</t>
    </rPh>
    <phoneticPr fontId="4"/>
  </si>
  <si>
    <t>当該施設は供用開始が平成11年度と比較的新しく、現状では老朽化対策は実施していない。
将来に備え、計画的な更新及び維持管理を実施していく必要がある。</t>
    <phoneticPr fontId="4"/>
  </si>
  <si>
    <t>①、⑤、⑧の指標で大きな改善が見られたが、前年度までの汚水処理費の一部が高資本費対策経費として計上されたことによる部分が大きく、今後も引き続き、安定的な財源の確保のために、水洗化率の向上等、使用料増収に向けた取り組みが必要である。
　また、将来の施設更新・修繕等の維持管理費の増大に備え、施設規模の見直しを含め、公営企業法適用、ストックマネジメント計画策定等を通じ計画的に管理を行っていくことが求められる。</t>
    <rPh sb="21" eb="24">
      <t>ゼンネンド</t>
    </rPh>
    <rPh sb="33" eb="35">
      <t>イチブ</t>
    </rPh>
    <rPh sb="86" eb="89">
      <t>スイセンカ</t>
    </rPh>
    <rPh sb="89" eb="90">
      <t>リツ</t>
    </rPh>
    <rPh sb="91" eb="93">
      <t>コウジョウ</t>
    </rPh>
    <rPh sb="93" eb="94">
      <t>トウ</t>
    </rPh>
    <rPh sb="95" eb="98">
      <t>シヨウリョウ</t>
    </rPh>
    <rPh sb="98" eb="100">
      <t>ゾウシュウ</t>
    </rPh>
    <rPh sb="101" eb="102">
      <t>ム</t>
    </rPh>
    <rPh sb="104" eb="105">
      <t>ト</t>
    </rPh>
    <rPh sb="106" eb="107">
      <t>ク</t>
    </rPh>
    <rPh sb="109" eb="111">
      <t>ヒツヨウ</t>
    </rPh>
    <rPh sb="197" eb="198">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</si>
</sst>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FCC-4E94-BE5C-C46469B10EA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0FCC-4E94-BE5C-C46469B10EA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30</c:v>
                </c:pt>
                <c:pt idx="1">
                  <c:v>30</c:v>
                </c:pt>
                <c:pt idx="2">
                  <c:v>24.14</c:v>
                </c:pt>
                <c:pt idx="3">
                  <c:v>24.14</c:v>
                </c:pt>
                <c:pt idx="4">
                  <c:v>23.79</c:v>
                </c:pt>
              </c:numCache>
            </c:numRef>
          </c:val>
          <c:extLst>
            <c:ext xmlns:c16="http://schemas.microsoft.com/office/drawing/2014/chart" uri="{C3380CC4-5D6E-409C-BE32-E72D297353CC}">
              <c16:uniqueId val="{00000000-DB0B-4715-8271-A2CD4366768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DB0B-4715-8271-A2CD4366768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79.91</c:v>
                </c:pt>
                <c:pt idx="1">
                  <c:v>79.91</c:v>
                </c:pt>
                <c:pt idx="2">
                  <c:v>81.2</c:v>
                </c:pt>
                <c:pt idx="3">
                  <c:v>81.2</c:v>
                </c:pt>
                <c:pt idx="4">
                  <c:v>81.2</c:v>
                </c:pt>
              </c:numCache>
            </c:numRef>
          </c:val>
          <c:extLst>
            <c:ext xmlns:c16="http://schemas.microsoft.com/office/drawing/2014/chart" uri="{C3380CC4-5D6E-409C-BE32-E72D297353CC}">
              <c16:uniqueId val="{00000000-264B-44B4-8CD4-85FDAB01947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264B-44B4-8CD4-85FDAB01947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99.3</c:v>
                </c:pt>
                <c:pt idx="1">
                  <c:v>99.29</c:v>
                </c:pt>
                <c:pt idx="2">
                  <c:v>88.03</c:v>
                </c:pt>
                <c:pt idx="3">
                  <c:v>79.81</c:v>
                </c:pt>
                <c:pt idx="4">
                  <c:v>101.13</c:v>
                </c:pt>
              </c:numCache>
            </c:numRef>
          </c:val>
          <c:extLst>
            <c:ext xmlns:c16="http://schemas.microsoft.com/office/drawing/2014/chart" uri="{C3380CC4-5D6E-409C-BE32-E72D297353CC}">
              <c16:uniqueId val="{00000000-B78B-43AB-A411-2CAEC1E9B5C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8B-43AB-A411-2CAEC1E9B5C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FF5-4E0F-AFB2-FC2C2E1F904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F5-4E0F-AFB2-FC2C2E1F904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11E-4651-9AE2-9E6832DED29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1E-4651-9AE2-9E6832DED29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7ED-401C-991F-75777A4CBA3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ED-401C-991F-75777A4CBA3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B96-4F96-B694-404118C6B23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B96-4F96-B694-404118C6B23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2718.49</c:v>
                </c:pt>
                <c:pt idx="1">
                  <c:v>2468.3200000000002</c:v>
                </c:pt>
                <c:pt idx="2">
                  <c:v>2189.94</c:v>
                </c:pt>
                <c:pt idx="3">
                  <c:v>1972.36</c:v>
                </c:pt>
                <c:pt idx="4">
                  <c:v>1529.17</c:v>
                </c:pt>
              </c:numCache>
            </c:numRef>
          </c:val>
          <c:extLst>
            <c:ext xmlns:c16="http://schemas.microsoft.com/office/drawing/2014/chart" uri="{C3380CC4-5D6E-409C-BE32-E72D297353CC}">
              <c16:uniqueId val="{00000000-5DDE-40AC-B606-233F7C2369D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5DDE-40AC-B606-233F7C2369D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99.98</c:v>
                </c:pt>
                <c:pt idx="1">
                  <c:v>100</c:v>
                </c:pt>
                <c:pt idx="2">
                  <c:v>67.91</c:v>
                </c:pt>
                <c:pt idx="3">
                  <c:v>52.95</c:v>
                </c:pt>
                <c:pt idx="4">
                  <c:v>107.83</c:v>
                </c:pt>
              </c:numCache>
            </c:numRef>
          </c:val>
          <c:extLst>
            <c:ext xmlns:c16="http://schemas.microsoft.com/office/drawing/2014/chart" uri="{C3380CC4-5D6E-409C-BE32-E72D297353CC}">
              <c16:uniqueId val="{00000000-AF48-4F0F-B38A-E20661C486F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AF48-4F0F-B38A-E20661C486F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170.54</c:v>
                </c:pt>
                <c:pt idx="1">
                  <c:v>169.59</c:v>
                </c:pt>
                <c:pt idx="2">
                  <c:v>310.99</c:v>
                </c:pt>
                <c:pt idx="3">
                  <c:v>401.2</c:v>
                </c:pt>
                <c:pt idx="4">
                  <c:v>211.25</c:v>
                </c:pt>
              </c:numCache>
            </c:numRef>
          </c:val>
          <c:extLst>
            <c:ext xmlns:c16="http://schemas.microsoft.com/office/drawing/2014/chart" uri="{C3380CC4-5D6E-409C-BE32-E72D297353CC}">
              <c16:uniqueId val="{00000000-855D-4119-9C69-038BF93B1F4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855D-4119-9C69-038BF93B1F4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51" zoomScale="70" zoomScaleNormal="7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山梨県　富士河口湖町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特定環境保全公共下水道</v>
      </c>
      <c r="Q8" s="66"/>
      <c r="R8" s="66"/>
      <c r="S8" s="66"/>
      <c r="T8" s="66"/>
      <c r="U8" s="66"/>
      <c r="V8" s="66"/>
      <c r="W8" s="66" t="str">
        <f>データ!L6</f>
        <v>D2</v>
      </c>
      <c r="X8" s="66"/>
      <c r="Y8" s="66"/>
      <c r="Z8" s="66"/>
      <c r="AA8" s="66"/>
      <c r="AB8" s="66"/>
      <c r="AC8" s="66"/>
      <c r="AD8" s="67" t="str">
        <f>データ!$M$6</f>
        <v>非設置</v>
      </c>
      <c r="AE8" s="67"/>
      <c r="AF8" s="67"/>
      <c r="AG8" s="67"/>
      <c r="AH8" s="67"/>
      <c r="AI8" s="67"/>
      <c r="AJ8" s="67"/>
      <c r="AK8" s="3"/>
      <c r="AL8" s="55">
        <f>データ!S6</f>
        <v>26716</v>
      </c>
      <c r="AM8" s="55"/>
      <c r="AN8" s="55"/>
      <c r="AO8" s="55"/>
      <c r="AP8" s="55"/>
      <c r="AQ8" s="55"/>
      <c r="AR8" s="55"/>
      <c r="AS8" s="55"/>
      <c r="AT8" s="54">
        <f>データ!T6</f>
        <v>158.4</v>
      </c>
      <c r="AU8" s="54"/>
      <c r="AV8" s="54"/>
      <c r="AW8" s="54"/>
      <c r="AX8" s="54"/>
      <c r="AY8" s="54"/>
      <c r="AZ8" s="54"/>
      <c r="BA8" s="54"/>
      <c r="BB8" s="54">
        <f>データ!U6</f>
        <v>168.66</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0.88</v>
      </c>
      <c r="Q10" s="54"/>
      <c r="R10" s="54"/>
      <c r="S10" s="54"/>
      <c r="T10" s="54"/>
      <c r="U10" s="54"/>
      <c r="V10" s="54"/>
      <c r="W10" s="54">
        <f>データ!Q6</f>
        <v>100</v>
      </c>
      <c r="X10" s="54"/>
      <c r="Y10" s="54"/>
      <c r="Z10" s="54"/>
      <c r="AA10" s="54"/>
      <c r="AB10" s="54"/>
      <c r="AC10" s="54"/>
      <c r="AD10" s="55">
        <f>データ!R6</f>
        <v>3850</v>
      </c>
      <c r="AE10" s="55"/>
      <c r="AF10" s="55"/>
      <c r="AG10" s="55"/>
      <c r="AH10" s="55"/>
      <c r="AI10" s="55"/>
      <c r="AJ10" s="55"/>
      <c r="AK10" s="2"/>
      <c r="AL10" s="55">
        <f>データ!V6</f>
        <v>234</v>
      </c>
      <c r="AM10" s="55"/>
      <c r="AN10" s="55"/>
      <c r="AO10" s="55"/>
      <c r="AP10" s="55"/>
      <c r="AQ10" s="55"/>
      <c r="AR10" s="55"/>
      <c r="AS10" s="55"/>
      <c r="AT10" s="54">
        <f>データ!W6</f>
        <v>0.25</v>
      </c>
      <c r="AU10" s="54"/>
      <c r="AV10" s="54"/>
      <c r="AW10" s="54"/>
      <c r="AX10" s="54"/>
      <c r="AY10" s="54"/>
      <c r="AZ10" s="54"/>
      <c r="BA10" s="54"/>
      <c r="BB10" s="54">
        <f>データ!X6</f>
        <v>936</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【1,201.79】</v>
      </c>
      <c r="I86" s="12" t="str">
        <f>データ!CA6</f>
        <v>【75.31】</v>
      </c>
      <c r="J86" s="12" t="str">
        <f>データ!CL6</f>
        <v>【216.39】</v>
      </c>
      <c r="K86" s="12" t="str">
        <f>データ!CW6</f>
        <v>【42.57】</v>
      </c>
      <c r="L86" s="12" t="str">
        <f>データ!DH6</f>
        <v>【85.24】</v>
      </c>
      <c r="M86" s="12" t="s">
        <v>44</v>
      </c>
      <c r="N86" s="12" t="s">
        <v>44</v>
      </c>
      <c r="O86" s="12" t="str">
        <f>データ!EO6</f>
        <v>【0.15】</v>
      </c>
    </row>
  </sheetData>
  <sheetProtection algorithmName="SHA-512" hashValue="uvaX3NV5nEN5UbQD5GIiSrIIhDZrVhQTSVubCHXKm3B1X4dB7CuvtJPcIxfszkxHXjj6bIM22spkTbS98djOjg==" saltValue="hWgw7HqlsvciT5Bs1LW8k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194301</v>
      </c>
      <c r="D6" s="19">
        <f t="shared" si="3"/>
        <v>47</v>
      </c>
      <c r="E6" s="19">
        <f t="shared" si="3"/>
        <v>17</v>
      </c>
      <c r="F6" s="19">
        <f t="shared" si="3"/>
        <v>4</v>
      </c>
      <c r="G6" s="19">
        <f t="shared" si="3"/>
        <v>0</v>
      </c>
      <c r="H6" s="19" t="str">
        <f t="shared" si="3"/>
        <v>山梨県　富士河口湖町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0.88</v>
      </c>
      <c r="Q6" s="20">
        <f t="shared" si="3"/>
        <v>100</v>
      </c>
      <c r="R6" s="20">
        <f t="shared" si="3"/>
        <v>3850</v>
      </c>
      <c r="S6" s="20">
        <f t="shared" si="3"/>
        <v>26716</v>
      </c>
      <c r="T6" s="20">
        <f t="shared" si="3"/>
        <v>158.4</v>
      </c>
      <c r="U6" s="20">
        <f t="shared" si="3"/>
        <v>168.66</v>
      </c>
      <c r="V6" s="20">
        <f t="shared" si="3"/>
        <v>234</v>
      </c>
      <c r="W6" s="20">
        <f t="shared" si="3"/>
        <v>0.25</v>
      </c>
      <c r="X6" s="20">
        <f t="shared" si="3"/>
        <v>936</v>
      </c>
      <c r="Y6" s="21">
        <f>IF(Y7="",NA(),Y7)</f>
        <v>99.3</v>
      </c>
      <c r="Z6" s="21">
        <f t="shared" ref="Z6:AH6" si="4">IF(Z7="",NA(),Z7)</f>
        <v>99.29</v>
      </c>
      <c r="AA6" s="21">
        <f t="shared" si="4"/>
        <v>88.03</v>
      </c>
      <c r="AB6" s="21">
        <f t="shared" si="4"/>
        <v>79.81</v>
      </c>
      <c r="AC6" s="21">
        <f t="shared" si="4"/>
        <v>101.13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2718.49</v>
      </c>
      <c r="BG6" s="21">
        <f t="shared" ref="BG6:BO6" si="7">IF(BG7="",NA(),BG7)</f>
        <v>2468.3200000000002</v>
      </c>
      <c r="BH6" s="21">
        <f t="shared" si="7"/>
        <v>2189.94</v>
      </c>
      <c r="BI6" s="21">
        <f t="shared" si="7"/>
        <v>1972.36</v>
      </c>
      <c r="BJ6" s="21">
        <f t="shared" si="7"/>
        <v>1529.17</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99.98</v>
      </c>
      <c r="BR6" s="21">
        <f t="shared" ref="BR6:BZ6" si="8">IF(BR7="",NA(),BR7)</f>
        <v>100</v>
      </c>
      <c r="BS6" s="21">
        <f t="shared" si="8"/>
        <v>67.91</v>
      </c>
      <c r="BT6" s="21">
        <f t="shared" si="8"/>
        <v>52.95</v>
      </c>
      <c r="BU6" s="21">
        <f t="shared" si="8"/>
        <v>107.83</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170.54</v>
      </c>
      <c r="CC6" s="21">
        <f t="shared" ref="CC6:CK6" si="9">IF(CC7="",NA(),CC7)</f>
        <v>169.59</v>
      </c>
      <c r="CD6" s="21">
        <f t="shared" si="9"/>
        <v>310.99</v>
      </c>
      <c r="CE6" s="21">
        <f t="shared" si="9"/>
        <v>401.2</v>
      </c>
      <c r="CF6" s="21">
        <f t="shared" si="9"/>
        <v>211.25</v>
      </c>
      <c r="CG6" s="21">
        <f t="shared" si="9"/>
        <v>221.81</v>
      </c>
      <c r="CH6" s="21">
        <f t="shared" si="9"/>
        <v>230.02</v>
      </c>
      <c r="CI6" s="21">
        <f t="shared" si="9"/>
        <v>228.47</v>
      </c>
      <c r="CJ6" s="21">
        <f t="shared" si="9"/>
        <v>224.88</v>
      </c>
      <c r="CK6" s="21">
        <f t="shared" si="9"/>
        <v>228.64</v>
      </c>
      <c r="CL6" s="20" t="str">
        <f>IF(CL7="","",IF(CL7="-","【-】","【"&amp;SUBSTITUTE(TEXT(CL7,"#,##0.00"),"-","△")&amp;"】"))</f>
        <v>【216.39】</v>
      </c>
      <c r="CM6" s="21">
        <f>IF(CM7="",NA(),CM7)</f>
        <v>30</v>
      </c>
      <c r="CN6" s="21">
        <f t="shared" ref="CN6:CV6" si="10">IF(CN7="",NA(),CN7)</f>
        <v>30</v>
      </c>
      <c r="CO6" s="21">
        <f t="shared" si="10"/>
        <v>24.14</v>
      </c>
      <c r="CP6" s="21">
        <f t="shared" si="10"/>
        <v>24.14</v>
      </c>
      <c r="CQ6" s="21">
        <f t="shared" si="10"/>
        <v>23.79</v>
      </c>
      <c r="CR6" s="21">
        <f t="shared" si="10"/>
        <v>43.36</v>
      </c>
      <c r="CS6" s="21">
        <f t="shared" si="10"/>
        <v>42.56</v>
      </c>
      <c r="CT6" s="21">
        <f t="shared" si="10"/>
        <v>42.47</v>
      </c>
      <c r="CU6" s="21">
        <f t="shared" si="10"/>
        <v>42.4</v>
      </c>
      <c r="CV6" s="21">
        <f t="shared" si="10"/>
        <v>42.28</v>
      </c>
      <c r="CW6" s="20" t="str">
        <f>IF(CW7="","",IF(CW7="-","【-】","【"&amp;SUBSTITUTE(TEXT(CW7,"#,##0.00"),"-","△")&amp;"】"))</f>
        <v>【42.57】</v>
      </c>
      <c r="CX6" s="21">
        <f>IF(CX7="",NA(),CX7)</f>
        <v>79.91</v>
      </c>
      <c r="CY6" s="21">
        <f t="shared" ref="CY6:DG6" si="11">IF(CY7="",NA(),CY7)</f>
        <v>79.91</v>
      </c>
      <c r="CZ6" s="21">
        <f t="shared" si="11"/>
        <v>81.2</v>
      </c>
      <c r="DA6" s="21">
        <f t="shared" si="11"/>
        <v>81.2</v>
      </c>
      <c r="DB6" s="21">
        <f t="shared" si="11"/>
        <v>81.2</v>
      </c>
      <c r="DC6" s="21">
        <f t="shared" si="11"/>
        <v>83.06</v>
      </c>
      <c r="DD6" s="21">
        <f t="shared" si="11"/>
        <v>83.32</v>
      </c>
      <c r="DE6" s="21">
        <f t="shared" si="11"/>
        <v>83.75</v>
      </c>
      <c r="DF6" s="21">
        <f t="shared" si="11"/>
        <v>84.19</v>
      </c>
      <c r="DG6" s="21">
        <f t="shared" si="11"/>
        <v>84.34</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5" s="22" customFormat="1" x14ac:dyDescent="0.15">
      <c r="A7" s="14"/>
      <c r="B7" s="23">
        <v>2021</v>
      </c>
      <c r="C7" s="23">
        <v>194301</v>
      </c>
      <c r="D7" s="23">
        <v>47</v>
      </c>
      <c r="E7" s="23">
        <v>17</v>
      </c>
      <c r="F7" s="23">
        <v>4</v>
      </c>
      <c r="G7" s="23">
        <v>0</v>
      </c>
      <c r="H7" s="23" t="s">
        <v>98</v>
      </c>
      <c r="I7" s="23" t="s">
        <v>99</v>
      </c>
      <c r="J7" s="23" t="s">
        <v>100</v>
      </c>
      <c r="K7" s="23" t="s">
        <v>101</v>
      </c>
      <c r="L7" s="23" t="s">
        <v>102</v>
      </c>
      <c r="M7" s="23" t="s">
        <v>103</v>
      </c>
      <c r="N7" s="24" t="s">
        <v>104</v>
      </c>
      <c r="O7" s="24" t="s">
        <v>105</v>
      </c>
      <c r="P7" s="24">
        <v>0.88</v>
      </c>
      <c r="Q7" s="24">
        <v>100</v>
      </c>
      <c r="R7" s="24">
        <v>3850</v>
      </c>
      <c r="S7" s="24">
        <v>26716</v>
      </c>
      <c r="T7" s="24">
        <v>158.4</v>
      </c>
      <c r="U7" s="24">
        <v>168.66</v>
      </c>
      <c r="V7" s="24">
        <v>234</v>
      </c>
      <c r="W7" s="24">
        <v>0.25</v>
      </c>
      <c r="X7" s="24">
        <v>936</v>
      </c>
      <c r="Y7" s="24">
        <v>99.3</v>
      </c>
      <c r="Z7" s="24">
        <v>99.29</v>
      </c>
      <c r="AA7" s="24">
        <v>88.03</v>
      </c>
      <c r="AB7" s="24">
        <v>79.81</v>
      </c>
      <c r="AC7" s="24">
        <v>101.13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2718.49</v>
      </c>
      <c r="BG7" s="24">
        <v>2468.3200000000002</v>
      </c>
      <c r="BH7" s="24">
        <v>2189.94</v>
      </c>
      <c r="BI7" s="24">
        <v>1972.36</v>
      </c>
      <c r="BJ7" s="24">
        <v>1529.17</v>
      </c>
      <c r="BK7" s="24">
        <v>1243.71</v>
      </c>
      <c r="BL7" s="24">
        <v>1194.1500000000001</v>
      </c>
      <c r="BM7" s="24">
        <v>1206.79</v>
      </c>
      <c r="BN7" s="24">
        <v>1258.43</v>
      </c>
      <c r="BO7" s="24">
        <v>1163.75</v>
      </c>
      <c r="BP7" s="24">
        <v>1201.79</v>
      </c>
      <c r="BQ7" s="24">
        <v>99.98</v>
      </c>
      <c r="BR7" s="24">
        <v>100</v>
      </c>
      <c r="BS7" s="24">
        <v>67.91</v>
      </c>
      <c r="BT7" s="24">
        <v>52.95</v>
      </c>
      <c r="BU7" s="24">
        <v>107.83</v>
      </c>
      <c r="BV7" s="24">
        <v>74.3</v>
      </c>
      <c r="BW7" s="24">
        <v>72.260000000000005</v>
      </c>
      <c r="BX7" s="24">
        <v>71.84</v>
      </c>
      <c r="BY7" s="24">
        <v>73.36</v>
      </c>
      <c r="BZ7" s="24">
        <v>72.599999999999994</v>
      </c>
      <c r="CA7" s="24">
        <v>75.31</v>
      </c>
      <c r="CB7" s="24">
        <v>170.54</v>
      </c>
      <c r="CC7" s="24">
        <v>169.59</v>
      </c>
      <c r="CD7" s="24">
        <v>310.99</v>
      </c>
      <c r="CE7" s="24">
        <v>401.2</v>
      </c>
      <c r="CF7" s="24">
        <v>211.25</v>
      </c>
      <c r="CG7" s="24">
        <v>221.81</v>
      </c>
      <c r="CH7" s="24">
        <v>230.02</v>
      </c>
      <c r="CI7" s="24">
        <v>228.47</v>
      </c>
      <c r="CJ7" s="24">
        <v>224.88</v>
      </c>
      <c r="CK7" s="24">
        <v>228.64</v>
      </c>
      <c r="CL7" s="24">
        <v>216.39</v>
      </c>
      <c r="CM7" s="24">
        <v>30</v>
      </c>
      <c r="CN7" s="24">
        <v>30</v>
      </c>
      <c r="CO7" s="24">
        <v>24.14</v>
      </c>
      <c r="CP7" s="24">
        <v>24.14</v>
      </c>
      <c r="CQ7" s="24">
        <v>23.79</v>
      </c>
      <c r="CR7" s="24">
        <v>43.36</v>
      </c>
      <c r="CS7" s="24">
        <v>42.56</v>
      </c>
      <c r="CT7" s="24">
        <v>42.47</v>
      </c>
      <c r="CU7" s="24">
        <v>42.4</v>
      </c>
      <c r="CV7" s="24">
        <v>42.28</v>
      </c>
      <c r="CW7" s="24">
        <v>42.57</v>
      </c>
      <c r="CX7" s="24">
        <v>79.91</v>
      </c>
      <c r="CY7" s="24">
        <v>79.91</v>
      </c>
      <c r="CZ7" s="24">
        <v>81.2</v>
      </c>
      <c r="DA7" s="24">
        <v>81.2</v>
      </c>
      <c r="DB7" s="24">
        <v>81.2</v>
      </c>
      <c r="DC7" s="24">
        <v>83.06</v>
      </c>
      <c r="DD7" s="24">
        <v>83.32</v>
      </c>
      <c r="DE7" s="24">
        <v>83.75</v>
      </c>
      <c r="DF7" s="24">
        <v>84.19</v>
      </c>
      <c r="DG7" s="24">
        <v>84.34</v>
      </c>
      <c r="DH7" s="24">
        <v>85.24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0.13</v>
      </c>
      <c r="EL7" s="24">
        <v>0.36</v>
      </c>
      <c r="EM7" s="24">
        <v>0.39</v>
      </c>
      <c r="EN7" s="24">
        <v>0.1</v>
      </c>
      <c r="EO7" s="24">
        <v>0.15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渡辺　和馬</cp:lastModifiedBy>
  <dcterms:created xsi:type="dcterms:W3CDTF">2023-01-12T23:57:03Z</dcterms:created>
  <dcterms:modified xsi:type="dcterms:W3CDTF">2023-02-03T12:35:34Z</dcterms:modified>
  <cp:category/>
</cp:coreProperties>
</file>