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4決算統計（公営企業）\13★経営比較分析表★\02_作成\05■県HP公表■ R5.2.28\確定データ\010 上水道\25富士河口湖町\"/>
    </mc:Choice>
  </mc:AlternateContent>
  <workbookProtection workbookAlgorithmName="SHA-512" workbookHashValue="ABnuiTmv/UsO+2cWXBVi1OxNCppYR3dzLDgwbbWoVIHKBu9h741av8PiSclJ9tCCOoma0Cd+p/jGCfj9rxmF0g==" workbookSaltValue="EfjtnunTG+b9Ymuu4eWxzQ==" workbookSpinCount="100000" lockStructure="1"/>
  <bookViews>
    <workbookView xWindow="0" yWindow="0" windowWidth="30720" windowHeight="12696"/>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<sst xmlns="http://schemas.openxmlformats.org/spreadsheetml/2006/main" count="228" uniqueCount="114">
  <si>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</si>
  <si>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</si>
  <si>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</si>
  <si>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</si>
  <si>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</si>
  <si>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</si>
  <si>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</si>
  <si>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</si>
  <si>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</si>
  <si>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</si>
  <si>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</si>
  <si>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</si>
  <si>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</si>
  <si>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</si>
  <si>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</si>
  <si>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</si>
  <si>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</si>
  <si>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</si>
  <si>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</si>
  <si>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</si>
  <si>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</si>
  <si>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</si>
  <si>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</si>
  <si>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</si>
  <si>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</si>
  <si>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</si>
  <si>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</si>
  <si>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</si>
  <si>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</si>
  <si>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</si>
  <si>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</si>
  <si>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</si>
  <si>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</si>
  <si>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</si>
  <si>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</si>
  <si>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</si>
  <si>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</si>
  <si>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</si>
  <si>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</si>
  <si>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</si>
  <si>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</si>
  <si>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</si>
  <si>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</si>
  <si>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</si>
  <si>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</si>
  <si>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</si>
  <si>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</si>
  <si>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</si>
  <si>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</si>
  <si>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</si>
  <si>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</si>
  <si>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</si>
  <si>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</si>
  <si>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</si>
  <si>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</si>
  <si>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</si>
  <si>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</si>
  <si>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</si>
  <si>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</si>
  <si>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</si>
  <si>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</si>
  <si>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</si>
  <si>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</si>
  <si>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</si>
  <si>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</si>
  <si>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</si>
  <si>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</si>
  <si>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</si>
  <si>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</si>
  <si>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</si>
  <si>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</si>
  <si>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</si>
  <si>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</si>
  <si>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</si>
  <si>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</si>
  <si>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</si>
  <si>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</si>
  <si>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</si>
  <si>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</si>
  <si>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</si>
  <si>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</si>
  <si>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</si>
  <si>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</si>
  <si>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</si>
  <si>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</si>
  <si>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</si>
  <si>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</si>
  <si>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</si>
  <si>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</si>
  <si>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</si>
  <si>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</si>
  <si>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</si>
  <si>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</si>
  <si>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富士河口湖町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</si>
  <si>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</si>
  <si>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</si>
  <si>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</si>
  <si>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</si>
  <si>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</si>
  <si>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</si>
  <si>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</si>
  <si>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</si>
  <si>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</si>
  <si>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</si>
  <si>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</si>
  <si>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</si>
  <si>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</si>
  <si>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</si>
  <si>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</si>
  <si>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</si>
  <si>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</si>
  <si>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富士河口湖町上水道事業は、船津・小立・勝山の３地区で構成している。
①経常収支比率
令和2年度の110％に続き、令和3年度は106％であった。類似団体平均値を下回っているが、ここ数年間は100％を超えている。
⑤料金回収率
令和3年度は101％であった。今後も水道料未収金が発生しないよう努める必要がある。
⑥給水原価
本町は、豊富な地下水に恵まれていることにより水道料金が全国的にかなり低く保たれているが、④企業債(水道工事費等の借金残高)が高い水準であるため、近い将来再度の料金改定が必要である。
⑦施設利用率　　　　　　　　　　　　　　　　　本町は有数の観光地であるため、令和2年度にコロナ禍の影響で施設利用率が大幅に減少した。しかし令和3年度には観光客の増加から改善の兆候が見られた。
⑧有収率　　　　　　　　　　　　　　　　　　　65％前後を推移していて、類似団体より低い状態が続いている。今後も漏水調査を継続実施して、漏水確認後には早急に更新し、有収率向上を図る必要がある。</t>
    <rPh sb="7" eb="8">
      <t>ウエ</t>
    </rPh>
    <rPh sb="27" eb="29">
      <t>コウセイ</t>
    </rPh>
    <rPh sb="73" eb="75">
      <t>ルイジ</t>
    </rPh>
    <rPh sb="75" eb="77">
      <t>ダンタイ</t>
    </rPh>
    <rPh sb="77" eb="80">
      <t>ヘイキンチ</t>
    </rPh>
    <rPh sb="81" eb="83">
      <t>シタマワ</t>
    </rPh>
    <rPh sb="91" eb="94">
      <t>スウネンカン</t>
    </rPh>
    <rPh sb="100" eb="101">
      <t>コ</t>
    </rPh>
    <rPh sb="225" eb="226">
      <t>タカ</t>
    </rPh>
    <rPh sb="227" eb="229">
      <t>スイジュン</t>
    </rPh>
    <rPh sb="279" eb="281">
      <t>ユウスウ</t>
    </rPh>
    <rPh sb="295" eb="296">
      <t>ネン</t>
    </rPh>
    <rPh sb="296" eb="297">
      <t>ド</t>
    </rPh>
    <rPh sb="301" eb="302">
      <t>カ</t>
    </rPh>
    <rPh sb="303" eb="305">
      <t>エイキョウ</t>
    </rPh>
    <rPh sb="326" eb="328">
      <t>ネンド</t>
    </rPh>
    <rPh sb="330" eb="333">
      <t>カンコウキャク</t>
    </rPh>
    <rPh sb="334" eb="336">
      <t>ゾウカ</t>
    </rPh>
    <rPh sb="338" eb="340">
      <t>カイゼン</t>
    </rPh>
    <rPh sb="341" eb="343">
      <t>チョウコウ</t>
    </rPh>
    <rPh sb="344" eb="345">
      <t>ミ</t>
    </rPh>
    <rPh sb="427" eb="429">
      <t>コウシン</t>
    </rPh>
    <phoneticPr fontId="4"/>
  </si>
  <si>
    <t>　③管路更新率が2年連続で低い数値となっているが、令和3年度は船津地区で新設ポンプ設置と、勝山地区で新井戸掘削工事を実施したためである。
　令和5年度で一旦新水源等の施設整備が完了する見込みなので、引き続き老朽管の更新整備を進めていくことが安定給水を継続させるうえで重要である。</t>
    <rPh sb="9" eb="12">
      <t>ネンレンゾク</t>
    </rPh>
    <rPh sb="13" eb="14">
      <t>ヒク</t>
    </rPh>
    <rPh sb="15" eb="17">
      <t>スウチ</t>
    </rPh>
    <rPh sb="31" eb="33">
      <t>フナツ</t>
    </rPh>
    <rPh sb="36" eb="38">
      <t>シンセツ</t>
    </rPh>
    <rPh sb="41" eb="43">
      <t>セッチ</t>
    </rPh>
    <rPh sb="45" eb="47">
      <t>カツヤマ</t>
    </rPh>
    <rPh sb="70" eb="72">
      <t>レイワ</t>
    </rPh>
    <rPh sb="73" eb="75">
      <t>ネンド</t>
    </rPh>
    <rPh sb="76" eb="78">
      <t>イッタン</t>
    </rPh>
    <rPh sb="78" eb="79">
      <t>シン</t>
    </rPh>
    <rPh sb="79" eb="81">
      <t>スイゲン</t>
    </rPh>
    <rPh sb="81" eb="82">
      <t>トウ</t>
    </rPh>
    <rPh sb="88" eb="90">
      <t>カンリョウ</t>
    </rPh>
    <rPh sb="92" eb="94">
      <t>ミコ</t>
    </rPh>
    <rPh sb="103" eb="106">
      <t>ロウキュウカン</t>
    </rPh>
    <rPh sb="107" eb="109">
      <t>コウシン</t>
    </rPh>
    <phoneticPr fontId="4"/>
  </si>
  <si>
    <t>　計画的に行ってきた料金改定の成果で健全運営に転換でき、現時点では良好な運営状況であると判断できる。今後数年間は施設の更新と拡張を進めていくうえで、これまで以上に設備投資の支出増大が見込まれることから、債務(借金)過多にも注意しながら安定運営を目指していく。
　また企業債(水道工事費等の借金残高)が右肩上がりであること、電気代をはじめとした物価の上昇が顕著であることから、近い将来再度の料金改定が必要である。</t>
    <rPh sb="161" eb="164">
      <t>デンキダイ</t>
    </rPh>
    <rPh sb="171" eb="173">
      <t>ブッカ</t>
    </rPh>
    <rPh sb="174" eb="176">
      <t>ジョウショウ</t>
    </rPh>
    <rPh sb="177" eb="179">
      <t>ケンチョ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</si>
</sst>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0.64</c:v>
                </c:pt>
                <c:pt idx="1">
                  <c:v>0.35</c:v>
                </c:pt>
                <c:pt idx="2">
                  <c:v>0.64</c:v>
                </c:pt>
                <c:pt idx="3">
                  <c:v>0.28000000000000003</c:v>
                </c:pt>
                <c:pt idx="4">
                  <c:v>0.24</c:v>
                </c:pt>
              </c:numCache>
            </c:numRef>
          </c:val>
          <c:extLst>
            <c:ext xmlns:c16="http://schemas.microsoft.com/office/drawing/2014/chart" uri="{C3380CC4-5D6E-409C-BE32-E72D297353CC}">
              <c16:uniqueId val="{00000000-B166-4B9B-AE4D-C5219313AE3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B166-4B9B-AE4D-C5219313AE3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57.65</c:v>
                </c:pt>
                <c:pt idx="1">
                  <c:v>57.68</c:v>
                </c:pt>
                <c:pt idx="2">
                  <c:v>56.56</c:v>
                </c:pt>
                <c:pt idx="3">
                  <c:v>51.31</c:v>
                </c:pt>
                <c:pt idx="4">
                  <c:v>53.14</c:v>
                </c:pt>
              </c:numCache>
            </c:numRef>
          </c:val>
          <c:extLst>
            <c:ext xmlns:c16="http://schemas.microsoft.com/office/drawing/2014/chart" uri="{C3380CC4-5D6E-409C-BE32-E72D297353CC}">
              <c16:uniqueId val="{00000000-642A-4A9A-B11A-F1ACDD3E10D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642A-4A9A-B11A-F1ACDD3E10D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65.47</c:v>
                </c:pt>
                <c:pt idx="1">
                  <c:v>64.83</c:v>
                </c:pt>
                <c:pt idx="2">
                  <c:v>64.86</c:v>
                </c:pt>
                <c:pt idx="3">
                  <c:v>66.59</c:v>
                </c:pt>
                <c:pt idx="4">
                  <c:v>66.75</c:v>
                </c:pt>
              </c:numCache>
            </c:numRef>
          </c:val>
          <c:extLst>
            <c:ext xmlns:c16="http://schemas.microsoft.com/office/drawing/2014/chart" uri="{C3380CC4-5D6E-409C-BE32-E72D297353CC}">
              <c16:uniqueId val="{00000000-D9BB-4944-BAED-E6002670995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D9BB-4944-BAED-E6002670995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102.7</c:v>
                </c:pt>
                <c:pt idx="1">
                  <c:v>101.84</c:v>
                </c:pt>
                <c:pt idx="2">
                  <c:v>117.89</c:v>
                </c:pt>
                <c:pt idx="3">
                  <c:v>110.16</c:v>
                </c:pt>
                <c:pt idx="4">
                  <c:v>106.66</c:v>
                </c:pt>
              </c:numCache>
            </c:numRef>
          </c:val>
          <c:extLst>
            <c:ext xmlns:c16="http://schemas.microsoft.com/office/drawing/2014/chart" uri="{C3380CC4-5D6E-409C-BE32-E72D297353CC}">
              <c16:uniqueId val="{00000000-BD2B-4833-9C9C-97D90BBD020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BD2B-4833-9C9C-97D90BBD020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48.85</c:v>
                </c:pt>
                <c:pt idx="1">
                  <c:v>48.8</c:v>
                </c:pt>
                <c:pt idx="2">
                  <c:v>49.29</c:v>
                </c:pt>
                <c:pt idx="3">
                  <c:v>47.65</c:v>
                </c:pt>
                <c:pt idx="4">
                  <c:v>49.09</c:v>
                </c:pt>
              </c:numCache>
            </c:numRef>
          </c:val>
          <c:extLst>
            <c:ext xmlns:c16="http://schemas.microsoft.com/office/drawing/2014/chart" uri="{C3380CC4-5D6E-409C-BE32-E72D297353CC}">
              <c16:uniqueId val="{00000000-57D7-4290-9074-AE0EA3815D7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57D7-4290-9074-AE0EA3815D7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0.97</c:v>
                </c:pt>
                <c:pt idx="1">
                  <c:v>0.97</c:v>
                </c:pt>
                <c:pt idx="2">
                  <c:v>0.96</c:v>
                </c:pt>
                <c:pt idx="3">
                  <c:v>0.96</c:v>
                </c:pt>
                <c:pt idx="4">
                  <c:v>0.96</c:v>
                </c:pt>
              </c:numCache>
            </c:numRef>
          </c:val>
          <c:extLst>
            <c:ext xmlns:c16="http://schemas.microsoft.com/office/drawing/2014/chart" uri="{C3380CC4-5D6E-409C-BE32-E72D297353CC}">
              <c16:uniqueId val="{00000000-45DE-400C-9966-7D503D2CB82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45DE-400C-9966-7D503D2CB82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82-48AA-965E-31DDB9301D8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5582-48AA-965E-31DDB9301D8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505.02</c:v>
                </c:pt>
                <c:pt idx="1">
                  <c:v>538.12</c:v>
                </c:pt>
                <c:pt idx="2">
                  <c:v>666.23</c:v>
                </c:pt>
                <c:pt idx="3">
                  <c:v>268.33999999999997</c:v>
                </c:pt>
                <c:pt idx="4">
                  <c:v>430.06</c:v>
                </c:pt>
              </c:numCache>
            </c:numRef>
          </c:val>
          <c:extLst>
            <c:ext xmlns:c16="http://schemas.microsoft.com/office/drawing/2014/chart" uri="{C3380CC4-5D6E-409C-BE32-E72D297353CC}">
              <c16:uniqueId val="{00000000-AADB-46A8-914D-482C66A5FDD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AADB-46A8-914D-482C66A5FDD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388</c:v>
                </c:pt>
                <c:pt idx="1">
                  <c:v>454.57</c:v>
                </c:pt>
                <c:pt idx="2">
                  <c:v>406.94</c:v>
                </c:pt>
                <c:pt idx="3">
                  <c:v>503.56</c:v>
                </c:pt>
                <c:pt idx="4">
                  <c:v>483.39</c:v>
                </c:pt>
              </c:numCache>
            </c:numRef>
          </c:val>
          <c:extLst>
            <c:ext xmlns:c16="http://schemas.microsoft.com/office/drawing/2014/chart" uri="{C3380CC4-5D6E-409C-BE32-E72D297353CC}">
              <c16:uniqueId val="{00000000-5232-46FA-A5BE-B389B1C6C42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5232-46FA-A5BE-B389B1C6C42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97.15</c:v>
                </c:pt>
                <c:pt idx="1">
                  <c:v>96.52</c:v>
                </c:pt>
                <c:pt idx="2">
                  <c:v>115.62</c:v>
                </c:pt>
                <c:pt idx="3">
                  <c:v>104.55</c:v>
                </c:pt>
                <c:pt idx="4">
                  <c:v>101.95</c:v>
                </c:pt>
              </c:numCache>
            </c:numRef>
          </c:val>
          <c:extLst>
            <c:ext xmlns:c16="http://schemas.microsoft.com/office/drawing/2014/chart" uri="{C3380CC4-5D6E-409C-BE32-E72D297353CC}">
              <c16:uniqueId val="{00000000-AF2C-4B8A-B2A7-246D5D66313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AF2C-4B8A-B2A7-246D5D66313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63.8</c:v>
                </c:pt>
                <c:pt idx="1">
                  <c:v>64.61</c:v>
                </c:pt>
                <c:pt idx="2">
                  <c:v>65.66</c:v>
                </c:pt>
                <c:pt idx="3">
                  <c:v>73.739999999999995</c:v>
                </c:pt>
                <c:pt idx="4">
                  <c:v>75.900000000000006</c:v>
                </c:pt>
              </c:numCache>
            </c:numRef>
          </c:val>
          <c:extLst>
            <c:ext xmlns:c16="http://schemas.microsoft.com/office/drawing/2014/chart" uri="{C3380CC4-5D6E-409C-BE32-E72D297353CC}">
              <c16:uniqueId val="{00000000-3407-43CA-9496-1A9F54F13A0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3407-43CA-9496-1A9F54F13A0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AF11" sqref="AF11"/>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山梨県　富士河口湖町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26716</v>
      </c>
      <c r="AM8" s="66"/>
      <c r="AN8" s="66"/>
      <c r="AO8" s="66"/>
      <c r="AP8" s="66"/>
      <c r="AQ8" s="66"/>
      <c r="AR8" s="66"/>
      <c r="AS8" s="66"/>
      <c r="AT8" s="37">
        <f>データ!$S$6</f>
        <v>158.4</v>
      </c>
      <c r="AU8" s="38"/>
      <c r="AV8" s="38"/>
      <c r="AW8" s="38"/>
      <c r="AX8" s="38"/>
      <c r="AY8" s="38"/>
      <c r="AZ8" s="38"/>
      <c r="BA8" s="38"/>
      <c r="BB8" s="55">
        <f>データ!$T$6</f>
        <v>168.66</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52.51</v>
      </c>
      <c r="J10" s="38"/>
      <c r="K10" s="38"/>
      <c r="L10" s="38"/>
      <c r="M10" s="38"/>
      <c r="N10" s="38"/>
      <c r="O10" s="65"/>
      <c r="P10" s="55">
        <f>データ!$P$6</f>
        <v>76.11</v>
      </c>
      <c r="Q10" s="55"/>
      <c r="R10" s="55"/>
      <c r="S10" s="55"/>
      <c r="T10" s="55"/>
      <c r="U10" s="55"/>
      <c r="V10" s="55"/>
      <c r="W10" s="66">
        <f>データ!$Q$6</f>
        <v>1120</v>
      </c>
      <c r="X10" s="66"/>
      <c r="Y10" s="66"/>
      <c r="Z10" s="66"/>
      <c r="AA10" s="66"/>
      <c r="AB10" s="66"/>
      <c r="AC10" s="66"/>
      <c r="AD10" s="2"/>
      <c r="AE10" s="2"/>
      <c r="AF10" s="2"/>
      <c r="AG10" s="2"/>
      <c r="AH10" s="2"/>
      <c r="AI10" s="2"/>
      <c r="AJ10" s="2"/>
      <c r="AK10" s="2"/>
      <c r="AL10" s="66">
        <f>データ!$U$6</f>
        <v>20123</v>
      </c>
      <c r="AM10" s="66"/>
      <c r="AN10" s="66"/>
      <c r="AO10" s="66"/>
      <c r="AP10" s="66"/>
      <c r="AQ10" s="66"/>
      <c r="AR10" s="66"/>
      <c r="AS10" s="66"/>
      <c r="AT10" s="37">
        <f>データ!$V$6</f>
        <v>26.92</v>
      </c>
      <c r="AU10" s="38"/>
      <c r="AV10" s="38"/>
      <c r="AW10" s="38"/>
      <c r="AX10" s="38"/>
      <c r="AY10" s="38"/>
      <c r="AZ10" s="38"/>
      <c r="BA10" s="38"/>
      <c r="BB10" s="55">
        <f>データ!$W$6</f>
        <v>747.51</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H9pLOJDVrut8BUhUy70fVUpLJKZybgozZWUh5P/lMLh0OiaFV1pEG+E083NVFoQ3Q1LTuzzUjFVqmLjUvY/n7w==" saltValue="knaEjJlF/6jJFA8lS4EWo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194301</v>
      </c>
      <c r="D6" s="20">
        <f t="shared" si="3"/>
        <v>46</v>
      </c>
      <c r="E6" s="20">
        <f t="shared" si="3"/>
        <v>1</v>
      </c>
      <c r="F6" s="20">
        <f t="shared" si="3"/>
        <v>0</v>
      </c>
      <c r="G6" s="20">
        <f t="shared" si="3"/>
        <v>1</v>
      </c>
      <c r="H6" s="20" t="str">
        <f t="shared" si="3"/>
        <v>山梨県　富士河口湖町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52.51</v>
      </c>
      <c r="P6" s="21">
        <f t="shared" si="3"/>
        <v>76.11</v>
      </c>
      <c r="Q6" s="21">
        <f t="shared" si="3"/>
        <v>1120</v>
      </c>
      <c r="R6" s="21">
        <f t="shared" si="3"/>
        <v>26716</v>
      </c>
      <c r="S6" s="21">
        <f t="shared" si="3"/>
        <v>158.4</v>
      </c>
      <c r="T6" s="21">
        <f t="shared" si="3"/>
        <v>168.66</v>
      </c>
      <c r="U6" s="21">
        <f t="shared" si="3"/>
        <v>20123</v>
      </c>
      <c r="V6" s="21">
        <f t="shared" si="3"/>
        <v>26.92</v>
      </c>
      <c r="W6" s="21">
        <f t="shared" si="3"/>
        <v>747.51</v>
      </c>
      <c r="X6" s="22">
        <f>IF(X7="",NA(),X7)</f>
        <v>102.7</v>
      </c>
      <c r="Y6" s="22">
        <f t="shared" ref="Y6:AG6" si="4">IF(Y7="",NA(),Y7)</f>
        <v>101.84</v>
      </c>
      <c r="Z6" s="22">
        <f t="shared" si="4"/>
        <v>117.89</v>
      </c>
      <c r="AA6" s="22">
        <f t="shared" si="4"/>
        <v>110.16</v>
      </c>
      <c r="AB6" s="22">
        <f t="shared" si="4"/>
        <v>106.66</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505.02</v>
      </c>
      <c r="AU6" s="22">
        <f t="shared" ref="AU6:BC6" si="6">IF(AU7="",NA(),AU7)</f>
        <v>538.12</v>
      </c>
      <c r="AV6" s="22">
        <f t="shared" si="6"/>
        <v>666.23</v>
      </c>
      <c r="AW6" s="22">
        <f t="shared" si="6"/>
        <v>268.33999999999997</v>
      </c>
      <c r="AX6" s="22">
        <f t="shared" si="6"/>
        <v>430.06</v>
      </c>
      <c r="AY6" s="22">
        <f t="shared" si="6"/>
        <v>359.47</v>
      </c>
      <c r="AZ6" s="22">
        <f t="shared" si="6"/>
        <v>369.69</v>
      </c>
      <c r="BA6" s="22">
        <f t="shared" si="6"/>
        <v>379.08</v>
      </c>
      <c r="BB6" s="22">
        <f t="shared" si="6"/>
        <v>367.55</v>
      </c>
      <c r="BC6" s="22">
        <f t="shared" si="6"/>
        <v>378.56</v>
      </c>
      <c r="BD6" s="21" t="str">
        <f>IF(BD7="","",IF(BD7="-","【-】","【"&amp;SUBSTITUTE(TEXT(BD7,"#,##0.00"),"-","△")&amp;"】"))</f>
        <v>【261.51】</v>
      </c>
      <c r="BE6" s="22">
        <f>IF(BE7="",NA(),BE7)</f>
        <v>388</v>
      </c>
      <c r="BF6" s="22">
        <f t="shared" ref="BF6:BN6" si="7">IF(BF7="",NA(),BF7)</f>
        <v>454.57</v>
      </c>
      <c r="BG6" s="22">
        <f t="shared" si="7"/>
        <v>406.94</v>
      </c>
      <c r="BH6" s="22">
        <f t="shared" si="7"/>
        <v>503.56</v>
      </c>
      <c r="BI6" s="22">
        <f t="shared" si="7"/>
        <v>483.39</v>
      </c>
      <c r="BJ6" s="22">
        <f t="shared" si="7"/>
        <v>401.79</v>
      </c>
      <c r="BK6" s="22">
        <f t="shared" si="7"/>
        <v>402.99</v>
      </c>
      <c r="BL6" s="22">
        <f t="shared" si="7"/>
        <v>398.98</v>
      </c>
      <c r="BM6" s="22">
        <f t="shared" si="7"/>
        <v>418.68</v>
      </c>
      <c r="BN6" s="22">
        <f t="shared" si="7"/>
        <v>395.68</v>
      </c>
      <c r="BO6" s="21" t="str">
        <f>IF(BO7="","",IF(BO7="-","【-】","【"&amp;SUBSTITUTE(TEXT(BO7,"#,##0.00"),"-","△")&amp;"】"))</f>
        <v>【265.16】</v>
      </c>
      <c r="BP6" s="22">
        <f>IF(BP7="",NA(),BP7)</f>
        <v>97.15</v>
      </c>
      <c r="BQ6" s="22">
        <f t="shared" ref="BQ6:BY6" si="8">IF(BQ7="",NA(),BQ7)</f>
        <v>96.52</v>
      </c>
      <c r="BR6" s="22">
        <f t="shared" si="8"/>
        <v>115.62</v>
      </c>
      <c r="BS6" s="22">
        <f t="shared" si="8"/>
        <v>104.55</v>
      </c>
      <c r="BT6" s="22">
        <f t="shared" si="8"/>
        <v>101.95</v>
      </c>
      <c r="BU6" s="22">
        <f t="shared" si="8"/>
        <v>100.12</v>
      </c>
      <c r="BV6" s="22">
        <f t="shared" si="8"/>
        <v>98.66</v>
      </c>
      <c r="BW6" s="22">
        <f t="shared" si="8"/>
        <v>98.64</v>
      </c>
      <c r="BX6" s="22">
        <f t="shared" si="8"/>
        <v>94.78</v>
      </c>
      <c r="BY6" s="22">
        <f t="shared" si="8"/>
        <v>97.59</v>
      </c>
      <c r="BZ6" s="21" t="str">
        <f>IF(BZ7="","",IF(BZ7="-","【-】","【"&amp;SUBSTITUTE(TEXT(BZ7,"#,##0.00"),"-","△")&amp;"】"))</f>
        <v>【102.35】</v>
      </c>
      <c r="CA6" s="22">
        <f>IF(CA7="",NA(),CA7)</f>
        <v>63.8</v>
      </c>
      <c r="CB6" s="22">
        <f t="shared" ref="CB6:CJ6" si="9">IF(CB7="",NA(),CB7)</f>
        <v>64.61</v>
      </c>
      <c r="CC6" s="22">
        <f t="shared" si="9"/>
        <v>65.66</v>
      </c>
      <c r="CD6" s="22">
        <f t="shared" si="9"/>
        <v>73.739999999999995</v>
      </c>
      <c r="CE6" s="22">
        <f t="shared" si="9"/>
        <v>75.900000000000006</v>
      </c>
      <c r="CF6" s="22">
        <f t="shared" si="9"/>
        <v>174.97</v>
      </c>
      <c r="CG6" s="22">
        <f t="shared" si="9"/>
        <v>178.59</v>
      </c>
      <c r="CH6" s="22">
        <f t="shared" si="9"/>
        <v>178.92</v>
      </c>
      <c r="CI6" s="22">
        <f t="shared" si="9"/>
        <v>181.3</v>
      </c>
      <c r="CJ6" s="22">
        <f t="shared" si="9"/>
        <v>181.71</v>
      </c>
      <c r="CK6" s="21" t="str">
        <f>IF(CK7="","",IF(CK7="-","【-】","【"&amp;SUBSTITUTE(TEXT(CK7,"#,##0.00"),"-","△")&amp;"】"))</f>
        <v>【167.74】</v>
      </c>
      <c r="CL6" s="22">
        <f>IF(CL7="",NA(),CL7)</f>
        <v>57.65</v>
      </c>
      <c r="CM6" s="22">
        <f t="shared" ref="CM6:CU6" si="10">IF(CM7="",NA(),CM7)</f>
        <v>57.68</v>
      </c>
      <c r="CN6" s="22">
        <f t="shared" si="10"/>
        <v>56.56</v>
      </c>
      <c r="CO6" s="22">
        <f t="shared" si="10"/>
        <v>51.31</v>
      </c>
      <c r="CP6" s="22">
        <f t="shared" si="10"/>
        <v>53.14</v>
      </c>
      <c r="CQ6" s="22">
        <f t="shared" si="10"/>
        <v>55.63</v>
      </c>
      <c r="CR6" s="22">
        <f t="shared" si="10"/>
        <v>55.03</v>
      </c>
      <c r="CS6" s="22">
        <f t="shared" si="10"/>
        <v>55.14</v>
      </c>
      <c r="CT6" s="22">
        <f t="shared" si="10"/>
        <v>55.89</v>
      </c>
      <c r="CU6" s="22">
        <f t="shared" si="10"/>
        <v>55.72</v>
      </c>
      <c r="CV6" s="21" t="str">
        <f>IF(CV7="","",IF(CV7="-","【-】","【"&amp;SUBSTITUTE(TEXT(CV7,"#,##0.00"),"-","△")&amp;"】"))</f>
        <v>【60.29】</v>
      </c>
      <c r="CW6" s="22">
        <f>IF(CW7="",NA(),CW7)</f>
        <v>65.47</v>
      </c>
      <c r="CX6" s="22">
        <f t="shared" ref="CX6:DF6" si="11">IF(CX7="",NA(),CX7)</f>
        <v>64.83</v>
      </c>
      <c r="CY6" s="22">
        <f t="shared" si="11"/>
        <v>64.86</v>
      </c>
      <c r="CZ6" s="22">
        <f t="shared" si="11"/>
        <v>66.59</v>
      </c>
      <c r="DA6" s="22">
        <f t="shared" si="11"/>
        <v>66.75</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48.85</v>
      </c>
      <c r="DI6" s="22">
        <f t="shared" ref="DI6:DQ6" si="12">IF(DI7="",NA(),DI7)</f>
        <v>48.8</v>
      </c>
      <c r="DJ6" s="22">
        <f t="shared" si="12"/>
        <v>49.29</v>
      </c>
      <c r="DK6" s="22">
        <f t="shared" si="12"/>
        <v>47.65</v>
      </c>
      <c r="DL6" s="22">
        <f t="shared" si="12"/>
        <v>49.09</v>
      </c>
      <c r="DM6" s="22">
        <f t="shared" si="12"/>
        <v>48.05</v>
      </c>
      <c r="DN6" s="22">
        <f t="shared" si="12"/>
        <v>48.87</v>
      </c>
      <c r="DO6" s="22">
        <f t="shared" si="12"/>
        <v>49.92</v>
      </c>
      <c r="DP6" s="22">
        <f t="shared" si="12"/>
        <v>50.63</v>
      </c>
      <c r="DQ6" s="22">
        <f t="shared" si="12"/>
        <v>51.29</v>
      </c>
      <c r="DR6" s="21" t="str">
        <f>IF(DR7="","",IF(DR7="-","【-】","【"&amp;SUBSTITUTE(TEXT(DR7,"#,##0.00"),"-","△")&amp;"】"))</f>
        <v>【50.88】</v>
      </c>
      <c r="DS6" s="22">
        <f>IF(DS7="",NA(),DS7)</f>
        <v>0.97</v>
      </c>
      <c r="DT6" s="22">
        <f t="shared" ref="DT6:EB6" si="13">IF(DT7="",NA(),DT7)</f>
        <v>0.97</v>
      </c>
      <c r="DU6" s="22">
        <f t="shared" si="13"/>
        <v>0.96</v>
      </c>
      <c r="DV6" s="22">
        <f t="shared" si="13"/>
        <v>0.96</v>
      </c>
      <c r="DW6" s="22">
        <f t="shared" si="13"/>
        <v>0.96</v>
      </c>
      <c r="DX6" s="22">
        <f t="shared" si="13"/>
        <v>13.39</v>
      </c>
      <c r="DY6" s="22">
        <f t="shared" si="13"/>
        <v>14.85</v>
      </c>
      <c r="DZ6" s="22">
        <f t="shared" si="13"/>
        <v>16.88</v>
      </c>
      <c r="EA6" s="22">
        <f t="shared" si="13"/>
        <v>18.28</v>
      </c>
      <c r="EB6" s="22">
        <f t="shared" si="13"/>
        <v>19.61</v>
      </c>
      <c r="EC6" s="21" t="str">
        <f>IF(EC7="","",IF(EC7="-","【-】","【"&amp;SUBSTITUTE(TEXT(EC7,"#,##0.00"),"-","△")&amp;"】"))</f>
        <v>【22.30】</v>
      </c>
      <c r="ED6" s="22">
        <f>IF(ED7="",NA(),ED7)</f>
        <v>0.64</v>
      </c>
      <c r="EE6" s="22">
        <f t="shared" ref="EE6:EM6" si="14">IF(EE7="",NA(),EE7)</f>
        <v>0.35</v>
      </c>
      <c r="EF6" s="22">
        <f t="shared" si="14"/>
        <v>0.64</v>
      </c>
      <c r="EG6" s="22">
        <f t="shared" si="14"/>
        <v>0.28000000000000003</v>
      </c>
      <c r="EH6" s="22">
        <f t="shared" si="14"/>
        <v>0.24</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2">
      <c r="A7" s="15"/>
      <c r="B7" s="24">
        <v>2021</v>
      </c>
      <c r="C7" s="24">
        <v>194301</v>
      </c>
      <c r="D7" s="24">
        <v>46</v>
      </c>
      <c r="E7" s="24">
        <v>1</v>
      </c>
      <c r="F7" s="24">
        <v>0</v>
      </c>
      <c r="G7" s="24">
        <v>1</v>
      </c>
      <c r="H7" s="24" t="s">
        <v>93</v>
      </c>
      <c r="I7" s="24" t="s">
        <v>94</v>
      </c>
      <c r="J7" s="24" t="s">
        <v>95</v>
      </c>
      <c r="K7" s="24" t="s">
        <v>96</v>
      </c>
      <c r="L7" s="24" t="s">
        <v>97</v>
      </c>
      <c r="M7" s="24" t="s">
        <v>98</v>
      </c>
      <c r="N7" s="25" t="s">
        <v>99</v>
      </c>
      <c r="O7" s="25">
        <v>52.51</v>
      </c>
      <c r="P7" s="25">
        <v>76.11</v>
      </c>
      <c r="Q7" s="25">
        <v>1120</v>
      </c>
      <c r="R7" s="25">
        <v>26716</v>
      </c>
      <c r="S7" s="25">
        <v>158.4</v>
      </c>
      <c r="T7" s="25">
        <v>168.66</v>
      </c>
      <c r="U7" s="25">
        <v>20123</v>
      </c>
      <c r="V7" s="25">
        <v>26.92</v>
      </c>
      <c r="W7" s="25">
        <v>747.51</v>
      </c>
      <c r="X7" s="25">
        <v>102.7</v>
      </c>
      <c r="Y7" s="25">
        <v>101.84</v>
      </c>
      <c r="Z7" s="25">
        <v>117.89</v>
      </c>
      <c r="AA7" s="25">
        <v>110.16</v>
      </c>
      <c r="AB7" s="25">
        <v>106.66</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505.02</v>
      </c>
      <c r="AU7" s="25">
        <v>538.12</v>
      </c>
      <c r="AV7" s="25">
        <v>666.23</v>
      </c>
      <c r="AW7" s="25">
        <v>268.33999999999997</v>
      </c>
      <c r="AX7" s="25">
        <v>430.06</v>
      </c>
      <c r="AY7" s="25">
        <v>359.47</v>
      </c>
      <c r="AZ7" s="25">
        <v>369.69</v>
      </c>
      <c r="BA7" s="25">
        <v>379.08</v>
      </c>
      <c r="BB7" s="25">
        <v>367.55</v>
      </c>
      <c r="BC7" s="25">
        <v>378.56</v>
      </c>
      <c r="BD7" s="25">
        <v>261.51</v>
      </c>
      <c r="BE7" s="25">
        <v>388</v>
      </c>
      <c r="BF7" s="25">
        <v>454.57</v>
      </c>
      <c r="BG7" s="25">
        <v>406.94</v>
      </c>
      <c r="BH7" s="25">
        <v>503.56</v>
      </c>
      <c r="BI7" s="25">
        <v>483.39</v>
      </c>
      <c r="BJ7" s="25">
        <v>401.79</v>
      </c>
      <c r="BK7" s="25">
        <v>402.99</v>
      </c>
      <c r="BL7" s="25">
        <v>398.98</v>
      </c>
      <c r="BM7" s="25">
        <v>418.68</v>
      </c>
      <c r="BN7" s="25">
        <v>395.68</v>
      </c>
      <c r="BO7" s="25">
        <v>265.16000000000003</v>
      </c>
      <c r="BP7" s="25">
        <v>97.15</v>
      </c>
      <c r="BQ7" s="25">
        <v>96.52</v>
      </c>
      <c r="BR7" s="25">
        <v>115.62</v>
      </c>
      <c r="BS7" s="25">
        <v>104.55</v>
      </c>
      <c r="BT7" s="25">
        <v>101.95</v>
      </c>
      <c r="BU7" s="25">
        <v>100.12</v>
      </c>
      <c r="BV7" s="25">
        <v>98.66</v>
      </c>
      <c r="BW7" s="25">
        <v>98.64</v>
      </c>
      <c r="BX7" s="25">
        <v>94.78</v>
      </c>
      <c r="BY7" s="25">
        <v>97.59</v>
      </c>
      <c r="BZ7" s="25">
        <v>102.35</v>
      </c>
      <c r="CA7" s="25">
        <v>63.8</v>
      </c>
      <c r="CB7" s="25">
        <v>64.61</v>
      </c>
      <c r="CC7" s="25">
        <v>65.66</v>
      </c>
      <c r="CD7" s="25">
        <v>73.739999999999995</v>
      </c>
      <c r="CE7" s="25">
        <v>75.900000000000006</v>
      </c>
      <c r="CF7" s="25">
        <v>174.97</v>
      </c>
      <c r="CG7" s="25">
        <v>178.59</v>
      </c>
      <c r="CH7" s="25">
        <v>178.92</v>
      </c>
      <c r="CI7" s="25">
        <v>181.3</v>
      </c>
      <c r="CJ7" s="25">
        <v>181.71</v>
      </c>
      <c r="CK7" s="25">
        <v>167.74</v>
      </c>
      <c r="CL7" s="25">
        <v>57.65</v>
      </c>
      <c r="CM7" s="25">
        <v>57.68</v>
      </c>
      <c r="CN7" s="25">
        <v>56.56</v>
      </c>
      <c r="CO7" s="25">
        <v>51.31</v>
      </c>
      <c r="CP7" s="25">
        <v>53.14</v>
      </c>
      <c r="CQ7" s="25">
        <v>55.63</v>
      </c>
      <c r="CR7" s="25">
        <v>55.03</v>
      </c>
      <c r="CS7" s="25">
        <v>55.14</v>
      </c>
      <c r="CT7" s="25">
        <v>55.89</v>
      </c>
      <c r="CU7" s="25">
        <v>55.72</v>
      </c>
      <c r="CV7" s="25">
        <v>60.29</v>
      </c>
      <c r="CW7" s="25">
        <v>65.47</v>
      </c>
      <c r="CX7" s="25">
        <v>64.83</v>
      </c>
      <c r="CY7" s="25">
        <v>64.86</v>
      </c>
      <c r="CZ7" s="25">
        <v>66.59</v>
      </c>
      <c r="DA7" s="25">
        <v>66.75</v>
      </c>
      <c r="DB7" s="25">
        <v>82.04</v>
      </c>
      <c r="DC7" s="25">
        <v>81.900000000000006</v>
      </c>
      <c r="DD7" s="25">
        <v>81.39</v>
      </c>
      <c r="DE7" s="25">
        <v>81.27</v>
      </c>
      <c r="DF7" s="25">
        <v>81.260000000000005</v>
      </c>
      <c r="DG7" s="25">
        <v>90.12</v>
      </c>
      <c r="DH7" s="25">
        <v>48.85</v>
      </c>
      <c r="DI7" s="25">
        <v>48.8</v>
      </c>
      <c r="DJ7" s="25">
        <v>49.29</v>
      </c>
      <c r="DK7" s="25">
        <v>47.65</v>
      </c>
      <c r="DL7" s="25">
        <v>49.09</v>
      </c>
      <c r="DM7" s="25">
        <v>48.05</v>
      </c>
      <c r="DN7" s="25">
        <v>48.87</v>
      </c>
      <c r="DO7" s="25">
        <v>49.92</v>
      </c>
      <c r="DP7" s="25">
        <v>50.63</v>
      </c>
      <c r="DQ7" s="25">
        <v>51.29</v>
      </c>
      <c r="DR7" s="25">
        <v>50.88</v>
      </c>
      <c r="DS7" s="25">
        <v>0.97</v>
      </c>
      <c r="DT7" s="25">
        <v>0.97</v>
      </c>
      <c r="DU7" s="25">
        <v>0.96</v>
      </c>
      <c r="DV7" s="25">
        <v>0.96</v>
      </c>
      <c r="DW7" s="25">
        <v>0.96</v>
      </c>
      <c r="DX7" s="25">
        <v>13.39</v>
      </c>
      <c r="DY7" s="25">
        <v>14.85</v>
      </c>
      <c r="DZ7" s="25">
        <v>16.88</v>
      </c>
      <c r="EA7" s="25">
        <v>18.28</v>
      </c>
      <c r="EB7" s="25">
        <v>19.61</v>
      </c>
      <c r="EC7" s="25">
        <v>22.3</v>
      </c>
      <c r="ED7" s="25">
        <v>0.64</v>
      </c>
      <c r="EE7" s="25">
        <v>0.35</v>
      </c>
      <c r="EF7" s="25">
        <v>0.64</v>
      </c>
      <c r="EG7" s="25">
        <v>0.28000000000000003</v>
      </c>
      <c r="EH7" s="25">
        <v>0.24</v>
      </c>
      <c r="EI7" s="25">
        <v>0.54</v>
      </c>
      <c r="EJ7" s="25">
        <v>0.5</v>
      </c>
      <c r="EK7" s="25">
        <v>0.52</v>
      </c>
      <c r="EL7" s="25">
        <v>0.53</v>
      </c>
      <c r="EM7" s="25">
        <v>0.48</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2022-12-01T00:58:14Z</dcterms:created>
  <dcterms:modified xsi:type="dcterms:W3CDTF">2023-02-13T08:43:59Z</dcterms:modified>
  <cp:category/>
</cp:coreProperties>
</file>