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masahito\Desktop\0111【山梨県市町村課：１27〆】公営企業に係わる経営比較分析表（令和３年度）の分析等について（依頼）\02法非適簡水【経営比較分析表】2021_194255_47_010\"/>
    </mc:Choice>
  </mc:AlternateContent>
  <workbookProtection workbookAlgorithmName="SHA-512" workbookHashValue="pnB3otHT8XTOJ6nmZwnRtFLjG1l0DXQSNOoiQkjhDNstdOBLPSMhsaRytaXgqgMBohPw//ix0iP44Dhdnxm7QQ==" workbookSaltValue="QZNP/K1rwuDJoqwqtrQBv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<sst xmlns="http://schemas.openxmlformats.org/spreadsheetml/2006/main" count="233" uniqueCount="117">
  <si>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</si>
  <si>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</si>
  <si>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</si>
  <si>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</si>
  <si>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</si>
  <si>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</si>
  <si>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</si>
  <si>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</si>
  <si>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</si>
  <si>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</si>
  <si>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</si>
  <si>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</si>
  <si>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</si>
  <si>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</si>
  <si>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</si>
  <si>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</si>
  <si>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</si>
  <si>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</si>
  <si>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</si>
  <si>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</si>
  <si>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</si>
  <si>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</si>
  <si>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</si>
  <si>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</si>
  <si>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</si>
  <si>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</si>
  <si>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</si>
  <si>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</si>
  <si>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</si>
  <si>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</si>
  <si>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</si>
  <si>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</si>
  <si>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</si>
  <si>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</si>
  <si>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</si>
  <si>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</si>
  <si>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</si>
  <si>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</si>
  <si>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</si>
  <si>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</si>
  <si>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</si>
  <si>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</si>
  <si>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</si>
  <si>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</si>
  <si>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</si>
  <si>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</si>
  <si>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</si>
  <si>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</si>
  <si>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</si>
  <si>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</si>
  <si>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</si>
  <si>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</si>
  <si>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</si>
  <si>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</si>
  <si>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</si>
  <si>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</si>
  <si>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</si>
  <si>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</si>
  <si>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</si>
  <si>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</si>
  <si>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</si>
  <si>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</si>
  <si>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</si>
  <si>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</si>
  <si>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</si>
  <si>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</si>
  <si>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</si>
  <si>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</si>
  <si>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</si>
  <si>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</si>
  <si>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</si>
  <si>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</si>
  <si>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</si>
  <si>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</si>
  <si>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</si>
  <si>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</si>
  <si>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</si>
  <si>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</si>
  <si>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</si>
  <si>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</si>
  <si>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</si>
  <si>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</si>
  <si>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</si>
  <si>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</si>
  <si>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</si>
  <si>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</si>
  <si>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</si>
  <si>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</si>
  <si>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</si>
  <si>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</si>
  <si>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</si>
  <si>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</si>
  <si>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</si>
  <si>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</si>
  <si>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</si>
  <si>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</si>
  <si>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山中湖村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</si>
  <si>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</si>
  <si>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</si>
  <si>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</si>
  <si>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</si>
  <si>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</si>
  <si>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</si>
  <si>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</si>
  <si>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</si>
  <si>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</si>
  <si>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</si>
  <si>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</si>
  <si>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</si>
  <si>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</si>
  <si>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</si>
  <si>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</si>
  <si>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</si>
  <si>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</si>
  <si>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100％未満であり減少傾向にあるため、収益の増を目的とした経営改善が必要である。
④企業債残高対給水収益比率
企業債の償還が計画的に進んでいるため、類似団体より低い数値が続いている。
⑤料金回収率
100％を下回っており、料金等の見直しを含めた対策が必要である。
⑥給水原価
井戸水を利用しているため、原価は低く抑えられているが、増加傾向にあるため、維持管理費を含めた経営改善が必要である。
⑦施設利用率
観光地であることから、季節やコロナ等の外的要因で大きな変動が生じている。
⑧有収率
類似団体より高い数値を維持いているが、漏水調査を継続して実施し、有収率向上を図る必要がある。</t>
    <rPh sb="1" eb="4">
      <t>シュウエキテキ</t>
    </rPh>
    <rPh sb="4" eb="6">
      <t>シュウシ</t>
    </rPh>
    <rPh sb="6" eb="8">
      <t>ヒリツ</t>
    </rPh>
    <rPh sb="13" eb="15">
      <t>ミマン</t>
    </rPh>
    <rPh sb="18" eb="20">
      <t>ゲンショウ</t>
    </rPh>
    <rPh sb="20" eb="22">
      <t>ケイコウ</t>
    </rPh>
    <rPh sb="28" eb="30">
      <t>シュウエキ</t>
    </rPh>
    <rPh sb="31" eb="32">
      <t>ゾウ</t>
    </rPh>
    <rPh sb="33" eb="35">
      <t>モクテキ</t>
    </rPh>
    <rPh sb="38" eb="40">
      <t>ケイエイ</t>
    </rPh>
    <rPh sb="40" eb="42">
      <t>カイゼン</t>
    </rPh>
    <rPh sb="43" eb="45">
      <t>ヒツヨウ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キュウスイ</t>
    </rPh>
    <rPh sb="59" eb="61">
      <t>シュウエキ</t>
    </rPh>
    <rPh sb="61" eb="63">
      <t>ヒリツ</t>
    </rPh>
    <rPh sb="64" eb="66">
      <t>キギョウ</t>
    </rPh>
    <rPh sb="66" eb="67">
      <t>サイ</t>
    </rPh>
    <rPh sb="68" eb="70">
      <t>ショウカン</t>
    </rPh>
    <rPh sb="71" eb="74">
      <t>ケイカクテキ</t>
    </rPh>
    <rPh sb="75" eb="76">
      <t>スス</t>
    </rPh>
    <rPh sb="83" eb="85">
      <t>ルイジ</t>
    </rPh>
    <rPh sb="85" eb="87">
      <t>ダンタイ</t>
    </rPh>
    <rPh sb="89" eb="90">
      <t>ヒク</t>
    </rPh>
    <rPh sb="91" eb="93">
      <t>スウチ</t>
    </rPh>
    <rPh sb="94" eb="95">
      <t>ツヅ</t>
    </rPh>
    <rPh sb="102" eb="104">
      <t>リョウキン</t>
    </rPh>
    <rPh sb="104" eb="106">
      <t>カイシュウ</t>
    </rPh>
    <rPh sb="106" eb="107">
      <t>リツ</t>
    </rPh>
    <rPh sb="113" eb="115">
      <t>シタマワ</t>
    </rPh>
    <rPh sb="120" eb="122">
      <t>リョウキン</t>
    </rPh>
    <rPh sb="122" eb="123">
      <t>トウ</t>
    </rPh>
    <rPh sb="124" eb="126">
      <t>ミナオ</t>
    </rPh>
    <rPh sb="128" eb="129">
      <t>フク</t>
    </rPh>
    <rPh sb="131" eb="133">
      <t>タイサク</t>
    </rPh>
    <rPh sb="134" eb="136">
      <t>ヒツヨウ</t>
    </rPh>
    <rPh sb="142" eb="144">
      <t>キュウスイ</t>
    </rPh>
    <rPh sb="144" eb="146">
      <t>ゲンカ</t>
    </rPh>
    <rPh sb="147" eb="150">
      <t>イドミズ</t>
    </rPh>
    <rPh sb="151" eb="153">
      <t>リヨウ</t>
    </rPh>
    <rPh sb="160" eb="162">
      <t>ゲンカ</t>
    </rPh>
    <rPh sb="163" eb="164">
      <t>ヒク</t>
    </rPh>
    <rPh sb="165" eb="166">
      <t>オサ</t>
    </rPh>
    <rPh sb="174" eb="176">
      <t>ゾウカ</t>
    </rPh>
    <rPh sb="176" eb="178">
      <t>ケイコウ</t>
    </rPh>
    <rPh sb="184" eb="186">
      <t>イジ</t>
    </rPh>
    <rPh sb="186" eb="189">
      <t>カンリヒ</t>
    </rPh>
    <rPh sb="190" eb="191">
      <t>フク</t>
    </rPh>
    <rPh sb="193" eb="195">
      <t>ケイエイ</t>
    </rPh>
    <rPh sb="195" eb="197">
      <t>カイゼン</t>
    </rPh>
    <rPh sb="198" eb="200">
      <t>ヒツヨウ</t>
    </rPh>
    <rPh sb="206" eb="208">
      <t>シセツ</t>
    </rPh>
    <rPh sb="208" eb="210">
      <t>リヨウ</t>
    </rPh>
    <rPh sb="210" eb="211">
      <t>リツ</t>
    </rPh>
    <rPh sb="212" eb="215">
      <t>カンコウチ</t>
    </rPh>
    <rPh sb="223" eb="225">
      <t>キセツ</t>
    </rPh>
    <rPh sb="229" eb="230">
      <t>トウ</t>
    </rPh>
    <rPh sb="231" eb="233">
      <t>ガイテキ</t>
    </rPh>
    <rPh sb="233" eb="235">
      <t>ヨウイン</t>
    </rPh>
    <rPh sb="236" eb="237">
      <t>オオ</t>
    </rPh>
    <rPh sb="239" eb="241">
      <t>ヘンドウ</t>
    </rPh>
    <rPh sb="242" eb="243">
      <t>ショウ</t>
    </rPh>
    <rPh sb="250" eb="253">
      <t>ユウシュウリツ</t>
    </rPh>
    <rPh sb="254" eb="256">
      <t>ルイジ</t>
    </rPh>
    <rPh sb="256" eb="258">
      <t>ダンタイ</t>
    </rPh>
    <rPh sb="260" eb="261">
      <t>タカ</t>
    </rPh>
    <rPh sb="262" eb="264">
      <t>スウチ</t>
    </rPh>
    <rPh sb="265" eb="267">
      <t>イジ</t>
    </rPh>
    <rPh sb="273" eb="275">
      <t>ロウスイ</t>
    </rPh>
    <rPh sb="275" eb="277">
      <t>チョウサ</t>
    </rPh>
    <rPh sb="278" eb="280">
      <t>ケイゾク</t>
    </rPh>
    <rPh sb="282" eb="284">
      <t>ジッシ</t>
    </rPh>
    <rPh sb="286" eb="289">
      <t>ユウシュウリツ</t>
    </rPh>
    <rPh sb="289" eb="291">
      <t>コウジョウ</t>
    </rPh>
    <rPh sb="292" eb="293">
      <t>ハカ</t>
    </rPh>
    <rPh sb="294" eb="296">
      <t>ヒツヨウ</t>
    </rPh>
    <phoneticPr fontId="4"/>
  </si>
  <si>
    <t>　類似団体と比較しても低い水準で、ほとんど更新を行っていない。今後は、令和元年度に策定した経営戦略や、策定中のアセットマネジメント計画に基づき、計画的かつ効率的な水道施設全体の修繕と更新を行う予定である。</t>
    <rPh sb="1" eb="3">
      <t>ルイジ</t>
    </rPh>
    <rPh sb="3" eb="5">
      <t>ダンタイ</t>
    </rPh>
    <rPh sb="6" eb="8">
      <t>ヒカク</t>
    </rPh>
    <rPh sb="11" eb="12">
      <t>ヒク</t>
    </rPh>
    <rPh sb="13" eb="15">
      <t>スイジュン</t>
    </rPh>
    <rPh sb="21" eb="23">
      <t>コウシン</t>
    </rPh>
    <rPh sb="24" eb="25">
      <t>オコナ</t>
    </rPh>
    <rPh sb="31" eb="33">
      <t>コンゴ</t>
    </rPh>
    <rPh sb="35" eb="37">
      <t>レイワ</t>
    </rPh>
    <rPh sb="37" eb="39">
      <t>ガンネン</t>
    </rPh>
    <rPh sb="39" eb="40">
      <t>ド</t>
    </rPh>
    <rPh sb="41" eb="43">
      <t>サクテイ</t>
    </rPh>
    <rPh sb="45" eb="47">
      <t>ケイエイ</t>
    </rPh>
    <rPh sb="47" eb="49">
      <t>センリャク</t>
    </rPh>
    <rPh sb="51" eb="54">
      <t>サクテイチュウ</t>
    </rPh>
    <rPh sb="65" eb="67">
      <t>ケイカク</t>
    </rPh>
    <rPh sb="68" eb="69">
      <t>モト</t>
    </rPh>
    <rPh sb="72" eb="75">
      <t>ケイカクテキ</t>
    </rPh>
    <rPh sb="77" eb="80">
      <t>コウリツテキ</t>
    </rPh>
    <rPh sb="81" eb="83">
      <t>スイドウ</t>
    </rPh>
    <rPh sb="83" eb="85">
      <t>シセツ</t>
    </rPh>
    <rPh sb="85" eb="87">
      <t>ゼンタイ</t>
    </rPh>
    <rPh sb="88" eb="90">
      <t>シュウゼン</t>
    </rPh>
    <rPh sb="91" eb="93">
      <t>コウシン</t>
    </rPh>
    <rPh sb="94" eb="95">
      <t>オコナ</t>
    </rPh>
    <rPh sb="96" eb="98">
      <t>ヨテイ</t>
    </rPh>
    <phoneticPr fontId="4"/>
  </si>
  <si>
    <t>　収益的収支比率、料金回収率等の数値の改善に向けては、料金収入の増加やコスト削減が必要不可欠であり、料金の見直しを含めた経営改善に取り組む必要がある。
　令和６年度からの地方公営企業法の適用と、各種計画に基づき、計画的かつ効率的な更新投資と維持管理に努める。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3">
      <t>カイシュウ</t>
    </rPh>
    <rPh sb="13" eb="14">
      <t>リツ</t>
    </rPh>
    <rPh sb="14" eb="15">
      <t>トウ</t>
    </rPh>
    <rPh sb="16" eb="18">
      <t>スウチ</t>
    </rPh>
    <rPh sb="19" eb="21">
      <t>カイゼン</t>
    </rPh>
    <rPh sb="22" eb="23">
      <t>ム</t>
    </rPh>
    <rPh sb="27" eb="29">
      <t>リョウキン</t>
    </rPh>
    <rPh sb="29" eb="31">
      <t>シュウニュウ</t>
    </rPh>
    <rPh sb="32" eb="34">
      <t>ゾウカ</t>
    </rPh>
    <rPh sb="38" eb="40">
      <t>サクゲン</t>
    </rPh>
    <rPh sb="41" eb="43">
      <t>ヒツヨウ</t>
    </rPh>
    <rPh sb="43" eb="46">
      <t>フカケツ</t>
    </rPh>
    <rPh sb="50" eb="52">
      <t>リョウキン</t>
    </rPh>
    <rPh sb="53" eb="55">
      <t>ミナオ</t>
    </rPh>
    <rPh sb="57" eb="58">
      <t>フク</t>
    </rPh>
    <rPh sb="60" eb="62">
      <t>ケイエイ</t>
    </rPh>
    <rPh sb="62" eb="64">
      <t>カイゼン</t>
    </rPh>
    <rPh sb="65" eb="66">
      <t>ト</t>
    </rPh>
    <rPh sb="67" eb="68">
      <t>ク</t>
    </rPh>
    <rPh sb="69" eb="71">
      <t>ヒツヨウ</t>
    </rPh>
    <rPh sb="77" eb="78">
      <t>レイ</t>
    </rPh>
    <rPh sb="78" eb="79">
      <t>カズ</t>
    </rPh>
    <rPh sb="80" eb="82">
      <t>ネンド</t>
    </rPh>
    <rPh sb="85" eb="87">
      <t>チホウ</t>
    </rPh>
    <rPh sb="87" eb="89">
      <t>コウエイ</t>
    </rPh>
    <rPh sb="89" eb="91">
      <t>キギョウ</t>
    </rPh>
    <rPh sb="91" eb="92">
      <t>ホウ</t>
    </rPh>
    <rPh sb="93" eb="95">
      <t>テキヨウ</t>
    </rPh>
    <rPh sb="97" eb="99">
      <t>カクシュ</t>
    </rPh>
    <rPh sb="99" eb="101">
      <t>ケイカク</t>
    </rPh>
    <rPh sb="102" eb="103">
      <t>モト</t>
    </rPh>
    <rPh sb="106" eb="109">
      <t>ケイカクテキ</t>
    </rPh>
    <rPh sb="111" eb="114">
      <t>コウリツテキ</t>
    </rPh>
    <rPh sb="115" eb="117">
      <t>コウシン</t>
    </rPh>
    <rPh sb="117" eb="119">
      <t>トウシ</t>
    </rPh>
    <rPh sb="120" eb="122">
      <t>イジ</t>
    </rPh>
    <rPh sb="122" eb="124">
      <t>カンリ</t>
    </rPh>
    <rPh sb="125" eb="12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</si>
</sst>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E-4046-AEDB-8FC2E498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0.96</c:v>
                </c:pt>
                <c:pt idx="1">
                  <c:v>0.65</c:v>
                </c:pt>
                <c:pt idx="2">
                  <c:v>0.52</c:v>
                </c:pt>
                <c:pt idx="3">
                  <c:v>1.48</c:v>
                </c:pt>
                <c:pt idx="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E-4046-AEDB-8FC2E498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41.79</c:v>
                </c:pt>
                <c:pt idx="2">
                  <c:v>41.97</c:v>
                </c:pt>
                <c:pt idx="3">
                  <c:v>33.1</c:v>
                </c:pt>
                <c:pt idx="4">
                  <c:v>41.84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F-4591-9F3C-26A7DFDF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56.65</c:v>
                </c:pt>
                <c:pt idx="1">
                  <c:v>56.41</c:v>
                </c:pt>
                <c:pt idx="2">
                  <c:v>54.9</c:v>
                </c:pt>
                <c:pt idx="3">
                  <c:v>55.7</c:v>
                </c:pt>
                <c:pt idx="4">
                  <c:v>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F-4591-9F3C-26A7DFDF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82.5</c:v>
                </c:pt>
                <c:pt idx="1">
                  <c:v>85</c:v>
                </c:pt>
                <c:pt idx="2">
                  <c:v>85</c:v>
                </c:pt>
                <c:pt idx="3">
                  <c:v>85.35</c:v>
                </c:pt>
                <c:pt idx="4">
                  <c:v>77.05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B-4112-A688-81D26CF37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76.13</c:v>
                </c:pt>
                <c:pt idx="1">
                  <c:v>75.12</c:v>
                </c:pt>
                <c:pt idx="2">
                  <c:v>74.27</c:v>
                </c:pt>
                <c:pt idx="3">
                  <c:v>71.81</c:v>
                </c:pt>
                <c:pt idx="4">
                  <c:v>71.819999999999993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B-4112-A688-81D26CF37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64.38</c:v>
                </c:pt>
                <c:pt idx="2">
                  <c:v>61.01</c:v>
                </c:pt>
                <c:pt idx="3">
                  <c:v>56.79</c:v>
                </c:pt>
                <c:pt idx="4">
                  <c:v>56.24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D-4BFC-8995-A78962D1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73.959999999999994</c:v>
                </c:pt>
                <c:pt idx="1">
                  <c:v>75.010000000000005</c:v>
                </c:pt>
                <c:pt idx="2">
                  <c:v>72.760000000000005</c:v>
                </c:pt>
                <c:pt idx="3">
                  <c:v>82.57</c:v>
                </c:pt>
                <c:pt idx="4">
                  <c:v>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D-4BFC-8995-A78962D1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9-4BBD-927A-44195B87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9-4BBD-927A-44195B87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7-49FB-8904-3BDBA00E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7-49FB-8904-3BDBA00E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C-4155-9CC8-124D489C0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C-4155-9CC8-124D489C0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A-487E-BFFF-5FCE4A1D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7A-487E-BFFF-5FCE4A1D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705.3</c:v>
                </c:pt>
                <c:pt idx="1">
                  <c:v>621.62</c:v>
                </c:pt>
                <c:pt idx="2">
                  <c:v>560.98</c:v>
                </c:pt>
                <c:pt idx="3">
                  <c:v>557.86</c:v>
                </c:pt>
                <c:pt idx="4">
                  <c:v>478.52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78B-B743-DBE48CA72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1295.06</c:v>
                </c:pt>
                <c:pt idx="1">
                  <c:v>1168.7</c:v>
                </c:pt>
                <c:pt idx="2">
                  <c:v>1245.46</c:v>
                </c:pt>
                <c:pt idx="3">
                  <c:v>834.1</c:v>
                </c:pt>
                <c:pt idx="4">
                  <c:v>853.42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3-478B-B743-DBE48CA72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65.510000000000005</c:v>
                </c:pt>
                <c:pt idx="1">
                  <c:v>63.79</c:v>
                </c:pt>
                <c:pt idx="2">
                  <c:v>60.04</c:v>
                </c:pt>
                <c:pt idx="3">
                  <c:v>54.14</c:v>
                </c:pt>
                <c:pt idx="4">
                  <c:v>55.52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E-4DB3-8A50-445179357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53.29</c:v>
                </c:pt>
                <c:pt idx="1">
                  <c:v>53.59</c:v>
                </c:pt>
                <c:pt idx="2">
                  <c:v>51.08</c:v>
                </c:pt>
                <c:pt idx="3">
                  <c:v>64.44</c:v>
                </c:pt>
                <c:pt idx="4">
                  <c:v>60.53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E-4DB3-8A50-445179357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104.37</c:v>
                </c:pt>
                <c:pt idx="1">
                  <c:v>106.22</c:v>
                </c:pt>
                <c:pt idx="2">
                  <c:v>109.43</c:v>
                </c:pt>
                <c:pt idx="3">
                  <c:v>133.09</c:v>
                </c:pt>
                <c:pt idx="4">
                  <c:v>112.78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B-47B5-AFDE-2D2D21752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259.02</c:v>
                </c:pt>
                <c:pt idx="1">
                  <c:v>259.79000000000002</c:v>
                </c:pt>
                <c:pt idx="2">
                  <c:v>262.13</c:v>
                </c:pt>
                <c:pt idx="3">
                  <c:v>197.14</c:v>
                </c:pt>
                <c:pt idx="4">
                  <c:v>210.72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B-47B5-AFDE-2D2D21752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22" zoomScale="80" zoomScaleNormal="8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山梨県　山中湖村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D2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5811</v>
      </c>
      <c r="AM8" s="37"/>
      <c r="AN8" s="37"/>
      <c r="AO8" s="37"/>
      <c r="AP8" s="37"/>
      <c r="AQ8" s="37"/>
      <c r="AR8" s="37"/>
      <c r="AS8" s="37"/>
      <c r="AT8" s="38">
        <f>データ!$S$6</f>
        <v>53.05</v>
      </c>
      <c r="AU8" s="38"/>
      <c r="AV8" s="38"/>
      <c r="AW8" s="38"/>
      <c r="AX8" s="38"/>
      <c r="AY8" s="38"/>
      <c r="AZ8" s="38"/>
      <c r="BA8" s="38"/>
      <c r="BB8" s="38">
        <f>データ!$T$6</f>
        <v>109.54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89.38</v>
      </c>
      <c r="Q10" s="38"/>
      <c r="R10" s="38"/>
      <c r="S10" s="38"/>
      <c r="T10" s="38"/>
      <c r="U10" s="38"/>
      <c r="V10" s="38"/>
      <c r="W10" s="37">
        <f>データ!$Q$6</f>
        <v>858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5167</v>
      </c>
      <c r="AM10" s="37"/>
      <c r="AN10" s="37"/>
      <c r="AO10" s="37"/>
      <c r="AP10" s="37"/>
      <c r="AQ10" s="37"/>
      <c r="AR10" s="37"/>
      <c r="AS10" s="37"/>
      <c r="AT10" s="38">
        <f>データ!$V$6</f>
        <v>6.86</v>
      </c>
      <c r="AU10" s="38"/>
      <c r="AV10" s="38"/>
      <c r="AW10" s="38"/>
      <c r="AX10" s="38"/>
      <c r="AY10" s="38"/>
      <c r="AZ10" s="38"/>
      <c r="BA10" s="38"/>
      <c r="BB10" s="38">
        <f>データ!$W$6</f>
        <v>753.21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42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522RbEN1W8uL7Li2UaC1MNWHc3d3ErAkxpFegX/kk1DD/Cp5mIUNbl/xiE89X/g2hfp5RRNHftnjH7HWQ51ZgA==" saltValue="tenC90WcK1R2aD2y3SnTz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2021</v>
      </c>
      <c r="C6" s="20">
        <f t="shared" ref="C6:W6" si="3">C7</f>
        <v>194255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山梨県　山中湖村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D2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89.38</v>
      </c>
      <c r="Q6" s="21">
        <f t="shared" si="3"/>
        <v>858</v>
      </c>
      <c r="R6" s="21">
        <f t="shared" si="3"/>
        <v>5811</v>
      </c>
      <c r="S6" s="21">
        <f t="shared" si="3"/>
        <v>53.05</v>
      </c>
      <c r="T6" s="21">
        <f t="shared" si="3"/>
        <v>109.54</v>
      </c>
      <c r="U6" s="21">
        <f t="shared" si="3"/>
        <v>5167</v>
      </c>
      <c r="V6" s="21">
        <f t="shared" si="3"/>
        <v>6.86</v>
      </c>
      <c r="W6" s="21">
        <f t="shared" si="3"/>
        <v>753.21</v>
      </c>
      <c r="X6" s="22">
        <f>IF(X7="",NA(),X7)</f>
        <v>66.56</v>
      </c>
      <c r="Y6" s="22">
        <f t="shared" ref="Y6:AG6" si="4">IF(Y7="",NA(),Y7)</f>
        <v>64.38</v>
      </c>
      <c r="Z6" s="22">
        <f t="shared" si="4"/>
        <v>61.01</v>
      </c>
      <c r="AA6" s="22">
        <f t="shared" si="4"/>
        <v>56.79</v>
      </c>
      <c r="AB6" s="22">
        <f t="shared" si="4"/>
        <v>56.24</v>
      </c>
      <c r="AC6" s="22">
        <f t="shared" si="4"/>
        <v>73.959999999999994</v>
      </c>
      <c r="AD6" s="22">
        <f t="shared" si="4"/>
        <v>75.010000000000005</v>
      </c>
      <c r="AE6" s="22">
        <f t="shared" si="4"/>
        <v>72.760000000000005</v>
      </c>
      <c r="AF6" s="22">
        <f t="shared" si="4"/>
        <v>82.57</v>
      </c>
      <c r="AG6" s="22">
        <f t="shared" si="4"/>
        <v>81.17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705.3</v>
      </c>
      <c r="BF6" s="22">
        <f t="shared" ref="BF6:BN6" si="7">IF(BF7="",NA(),BF7)</f>
        <v>621.62</v>
      </c>
      <c r="BG6" s="22">
        <f t="shared" si="7"/>
        <v>560.98</v>
      </c>
      <c r="BH6" s="22">
        <f t="shared" si="7"/>
        <v>557.86</v>
      </c>
      <c r="BI6" s="22">
        <f t="shared" si="7"/>
        <v>478.52</v>
      </c>
      <c r="BJ6" s="22">
        <f t="shared" si="7"/>
        <v>1295.06</v>
      </c>
      <c r="BK6" s="22">
        <f t="shared" si="7"/>
        <v>1168.7</v>
      </c>
      <c r="BL6" s="22">
        <f t="shared" si="7"/>
        <v>1245.46</v>
      </c>
      <c r="BM6" s="22">
        <f t="shared" si="7"/>
        <v>834.1</v>
      </c>
      <c r="BN6" s="22">
        <f t="shared" si="7"/>
        <v>853.42</v>
      </c>
      <c r="BO6" s="21" t="str">
        <f>IF(BO7="","",IF(BO7="-","【-】","【"&amp;SUBSTITUTE(TEXT(BO7,"#,##0.00"),"-","△")&amp;"】"))</f>
        <v>【940.88】</v>
      </c>
      <c r="BP6" s="22">
        <f>IF(BP7="",NA(),BP7)</f>
        <v>65.510000000000005</v>
      </c>
      <c r="BQ6" s="22">
        <f t="shared" ref="BQ6:BY6" si="8">IF(BQ7="",NA(),BQ7)</f>
        <v>63.79</v>
      </c>
      <c r="BR6" s="22">
        <f t="shared" si="8"/>
        <v>60.04</v>
      </c>
      <c r="BS6" s="22">
        <f t="shared" si="8"/>
        <v>54.14</v>
      </c>
      <c r="BT6" s="22">
        <f t="shared" si="8"/>
        <v>55.52</v>
      </c>
      <c r="BU6" s="22">
        <f t="shared" si="8"/>
        <v>53.29</v>
      </c>
      <c r="BV6" s="22">
        <f t="shared" si="8"/>
        <v>53.59</v>
      </c>
      <c r="BW6" s="22">
        <f t="shared" si="8"/>
        <v>51.08</v>
      </c>
      <c r="BX6" s="22">
        <f t="shared" si="8"/>
        <v>64.44</v>
      </c>
      <c r="BY6" s="22">
        <f t="shared" si="8"/>
        <v>60.53</v>
      </c>
      <c r="BZ6" s="21" t="str">
        <f>IF(BZ7="","",IF(BZ7="-","【-】","【"&amp;SUBSTITUTE(TEXT(BZ7,"#,##0.00"),"-","△")&amp;"】"))</f>
        <v>【54.59】</v>
      </c>
      <c r="CA6" s="22">
        <f>IF(CA7="",NA(),CA7)</f>
        <v>104.37</v>
      </c>
      <c r="CB6" s="22">
        <f t="shared" ref="CB6:CJ6" si="9">IF(CB7="",NA(),CB7)</f>
        <v>106.22</v>
      </c>
      <c r="CC6" s="22">
        <f t="shared" si="9"/>
        <v>109.43</v>
      </c>
      <c r="CD6" s="22">
        <f t="shared" si="9"/>
        <v>133.09</v>
      </c>
      <c r="CE6" s="22">
        <f t="shared" si="9"/>
        <v>112.78</v>
      </c>
      <c r="CF6" s="22">
        <f t="shared" si="9"/>
        <v>259.02</v>
      </c>
      <c r="CG6" s="22">
        <f t="shared" si="9"/>
        <v>259.79000000000002</v>
      </c>
      <c r="CH6" s="22">
        <f t="shared" si="9"/>
        <v>262.13</v>
      </c>
      <c r="CI6" s="22">
        <f t="shared" si="9"/>
        <v>197.14</v>
      </c>
      <c r="CJ6" s="22">
        <f t="shared" si="9"/>
        <v>210.72</v>
      </c>
      <c r="CK6" s="21" t="str">
        <f>IF(CK7="","",IF(CK7="-","【-】","【"&amp;SUBSTITUTE(TEXT(CK7,"#,##0.00"),"-","△")&amp;"】"))</f>
        <v>【301.20】</v>
      </c>
      <c r="CL6" s="22">
        <f>IF(CL7="",NA(),CL7)</f>
        <v>41.95</v>
      </c>
      <c r="CM6" s="22">
        <f t="shared" ref="CM6:CU6" si="10">IF(CM7="",NA(),CM7)</f>
        <v>41.79</v>
      </c>
      <c r="CN6" s="22">
        <f t="shared" si="10"/>
        <v>41.97</v>
      </c>
      <c r="CO6" s="22">
        <f t="shared" si="10"/>
        <v>33.1</v>
      </c>
      <c r="CP6" s="22">
        <f t="shared" si="10"/>
        <v>41.84</v>
      </c>
      <c r="CQ6" s="22">
        <f t="shared" si="10"/>
        <v>56.65</v>
      </c>
      <c r="CR6" s="22">
        <f t="shared" si="10"/>
        <v>56.41</v>
      </c>
      <c r="CS6" s="22">
        <f t="shared" si="10"/>
        <v>54.9</v>
      </c>
      <c r="CT6" s="22">
        <f t="shared" si="10"/>
        <v>55.7</v>
      </c>
      <c r="CU6" s="22">
        <f t="shared" si="10"/>
        <v>54.87</v>
      </c>
      <c r="CV6" s="21" t="str">
        <f>IF(CV7="","",IF(CV7="-","【-】","【"&amp;SUBSTITUTE(TEXT(CV7,"#,##0.00"),"-","△")&amp;"】"))</f>
        <v>【56.42】</v>
      </c>
      <c r="CW6" s="22">
        <f>IF(CW7="",NA(),CW7)</f>
        <v>82.5</v>
      </c>
      <c r="CX6" s="22">
        <f t="shared" ref="CX6:DF6" si="11">IF(CX7="",NA(),CX7)</f>
        <v>85</v>
      </c>
      <c r="CY6" s="22">
        <f t="shared" si="11"/>
        <v>85</v>
      </c>
      <c r="CZ6" s="22">
        <f t="shared" si="11"/>
        <v>85.35</v>
      </c>
      <c r="DA6" s="22">
        <f t="shared" si="11"/>
        <v>77.05</v>
      </c>
      <c r="DB6" s="22">
        <f t="shared" si="11"/>
        <v>76.13</v>
      </c>
      <c r="DC6" s="22">
        <f t="shared" si="11"/>
        <v>75.12</v>
      </c>
      <c r="DD6" s="22">
        <f t="shared" si="11"/>
        <v>74.27</v>
      </c>
      <c r="DE6" s="22">
        <f t="shared" si="11"/>
        <v>71.81</v>
      </c>
      <c r="DF6" s="22">
        <f t="shared" si="11"/>
        <v>71.819999999999993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0.26</v>
      </c>
      <c r="EG6" s="21">
        <f t="shared" si="14"/>
        <v>0</v>
      </c>
      <c r="EH6" s="21">
        <f t="shared" si="14"/>
        <v>0</v>
      </c>
      <c r="EI6" s="22">
        <f t="shared" si="14"/>
        <v>0.96</v>
      </c>
      <c r="EJ6" s="22">
        <f t="shared" si="14"/>
        <v>0.65</v>
      </c>
      <c r="EK6" s="22">
        <f t="shared" si="14"/>
        <v>0.52</v>
      </c>
      <c r="EL6" s="22">
        <f t="shared" si="14"/>
        <v>1.48</v>
      </c>
      <c r="EM6" s="22">
        <f t="shared" si="14"/>
        <v>0.45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194255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89.38</v>
      </c>
      <c r="Q7" s="25">
        <v>858</v>
      </c>
      <c r="R7" s="25">
        <v>5811</v>
      </c>
      <c r="S7" s="25">
        <v>53.05</v>
      </c>
      <c r="T7" s="25">
        <v>109.54</v>
      </c>
      <c r="U7" s="25">
        <v>5167</v>
      </c>
      <c r="V7" s="25">
        <v>6.86</v>
      </c>
      <c r="W7" s="25">
        <v>753.21</v>
      </c>
      <c r="X7" s="25">
        <v>66.56</v>
      </c>
      <c r="Y7" s="25">
        <v>64.38</v>
      </c>
      <c r="Z7" s="25">
        <v>61.01</v>
      </c>
      <c r="AA7" s="25">
        <v>56.79</v>
      </c>
      <c r="AB7" s="25">
        <v>56.24</v>
      </c>
      <c r="AC7" s="25">
        <v>73.959999999999994</v>
      </c>
      <c r="AD7" s="25">
        <v>75.010000000000005</v>
      </c>
      <c r="AE7" s="25">
        <v>72.760000000000005</v>
      </c>
      <c r="AF7" s="25">
        <v>82.57</v>
      </c>
      <c r="AG7" s="25">
        <v>81.17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705.3</v>
      </c>
      <c r="BF7" s="25">
        <v>621.62</v>
      </c>
      <c r="BG7" s="25">
        <v>560.98</v>
      </c>
      <c r="BH7" s="25">
        <v>557.86</v>
      </c>
      <c r="BI7" s="25">
        <v>478.52</v>
      </c>
      <c r="BJ7" s="25">
        <v>1295.06</v>
      </c>
      <c r="BK7" s="25">
        <v>1168.7</v>
      </c>
      <c r="BL7" s="25">
        <v>1245.46</v>
      </c>
      <c r="BM7" s="25">
        <v>834.1</v>
      </c>
      <c r="BN7" s="25">
        <v>853.42</v>
      </c>
      <c r="BO7" s="25">
        <v>940.88</v>
      </c>
      <c r="BP7" s="25">
        <v>65.510000000000005</v>
      </c>
      <c r="BQ7" s="25">
        <v>63.79</v>
      </c>
      <c r="BR7" s="25">
        <v>60.04</v>
      </c>
      <c r="BS7" s="25">
        <v>54.14</v>
      </c>
      <c r="BT7" s="25">
        <v>55.52</v>
      </c>
      <c r="BU7" s="25">
        <v>53.29</v>
      </c>
      <c r="BV7" s="25">
        <v>53.59</v>
      </c>
      <c r="BW7" s="25">
        <v>51.08</v>
      </c>
      <c r="BX7" s="25">
        <v>64.44</v>
      </c>
      <c r="BY7" s="25">
        <v>60.53</v>
      </c>
      <c r="BZ7" s="25">
        <v>54.59</v>
      </c>
      <c r="CA7" s="25">
        <v>104.37</v>
      </c>
      <c r="CB7" s="25">
        <v>106.22</v>
      </c>
      <c r="CC7" s="25">
        <v>109.43</v>
      </c>
      <c r="CD7" s="25">
        <v>133.09</v>
      </c>
      <c r="CE7" s="25">
        <v>112.78</v>
      </c>
      <c r="CF7" s="25">
        <v>259.02</v>
      </c>
      <c r="CG7" s="25">
        <v>259.79000000000002</v>
      </c>
      <c r="CH7" s="25">
        <v>262.13</v>
      </c>
      <c r="CI7" s="25">
        <v>197.14</v>
      </c>
      <c r="CJ7" s="25">
        <v>210.72</v>
      </c>
      <c r="CK7" s="25">
        <v>301.2</v>
      </c>
      <c r="CL7" s="25">
        <v>41.95</v>
      </c>
      <c r="CM7" s="25">
        <v>41.79</v>
      </c>
      <c r="CN7" s="25">
        <v>41.97</v>
      </c>
      <c r="CO7" s="25">
        <v>33.1</v>
      </c>
      <c r="CP7" s="25">
        <v>41.84</v>
      </c>
      <c r="CQ7" s="25">
        <v>56.65</v>
      </c>
      <c r="CR7" s="25">
        <v>56.41</v>
      </c>
      <c r="CS7" s="25">
        <v>54.9</v>
      </c>
      <c r="CT7" s="25">
        <v>55.7</v>
      </c>
      <c r="CU7" s="25">
        <v>54.87</v>
      </c>
      <c r="CV7" s="25">
        <v>56.42</v>
      </c>
      <c r="CW7" s="25">
        <v>82.5</v>
      </c>
      <c r="CX7" s="25">
        <v>85</v>
      </c>
      <c r="CY7" s="25">
        <v>85</v>
      </c>
      <c r="CZ7" s="25">
        <v>85.35</v>
      </c>
      <c r="DA7" s="25">
        <v>77.05</v>
      </c>
      <c r="DB7" s="25">
        <v>76.13</v>
      </c>
      <c r="DC7" s="25">
        <v>75.12</v>
      </c>
      <c r="DD7" s="25">
        <v>74.27</v>
      </c>
      <c r="DE7" s="25">
        <v>71.81</v>
      </c>
      <c r="DF7" s="25">
        <v>71.819999999999993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0.26</v>
      </c>
      <c r="EG7" s="25">
        <v>0</v>
      </c>
      <c r="EH7" s="25">
        <v>0</v>
      </c>
      <c r="EI7" s="25">
        <v>0.96</v>
      </c>
      <c r="EJ7" s="25">
        <v>0.65</v>
      </c>
      <c r="EK7" s="25">
        <v>0.52</v>
      </c>
      <c r="EL7" s="25">
        <v>1.48</v>
      </c>
      <c r="EM7" s="25">
        <v>0.45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2023-01-12T05:27:25Z</cp:lastPrinted>
  <dcterms:created xsi:type="dcterms:W3CDTF">2022-12-01T01:10:01Z</dcterms:created>
  <dcterms:modified xsi:type="dcterms:W3CDTF">2023-01-19T04:57:33Z</dcterms:modified>
  <cp:category/>
</cp:coreProperties>
</file>