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171 公共下水\02法非適用\11上野原市\"/>
    </mc:Choice>
  </mc:AlternateContent>
  <workbookProtection workbookAlgorithmName="SHA-512" workbookHashValue="XphaHaMrhsno8Nt7cXES7YCuP/GqgOziXwDC3n8OJROvSKyEKksU5825UDHp1/0AeP9h1+BHS+lyGJfeBdHL4g==" workbookSaltValue="MN3IYgPoCFK5xwStSnFhAw==" workbookSpinCount="100000" lockStructure="1"/>
  <bookViews>
    <workbookView xWindow="0" yWindow="0" windowWidth="30720" windowHeight="12696"/>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<sst xmlns="http://schemas.openxmlformats.org/spreadsheetml/2006/main" count="241" uniqueCount="116">
  <si>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</si>
  <si>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</si>
  <si>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</si>
  <si>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</si>
  <si>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</si>
  <si>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</si>
  <si>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</si>
  <si>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</si>
  <si>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</si>
  <si>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</si>
  <si>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</si>
  <si>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</si>
  <si>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</si>
  <si>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</si>
  <si>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</si>
  <si>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</si>
  <si>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</si>
  <si>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</si>
  <si>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</si>
  <si>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</si>
  <si>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</si>
  <si>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</si>
  <si>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</si>
  <si>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</si>
  <si>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</si>
  <si>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</si>
  <si>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</si>
  <si>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</si>
  <si>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</si>
  <si>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</si>
  <si>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</si>
  <si>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</si>
  <si>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</si>
  <si>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</si>
  <si>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</si>
  <si>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</si>
  <si>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</si>
  <si>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</si>
  <si>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</si>
  <si>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</si>
  <si>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</si>
  <si>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</si>
  <si>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</si>
  <si>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</si>
  <si>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</si>
  <si>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</si>
  <si>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</si>
  <si>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</si>
  <si>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</si>
  <si>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</si>
  <si>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</si>
  <si>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</si>
  <si>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</si>
  <si>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</si>
  <si>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</si>
  <si>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</si>
  <si>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</si>
  <si>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</si>
  <si>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</si>
  <si>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</si>
  <si>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</si>
  <si>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</si>
  <si>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</si>
  <si>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</si>
  <si>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</si>
  <si>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</si>
  <si>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</si>
  <si>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</si>
  <si>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</si>
  <si>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</si>
  <si>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</si>
  <si>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</si>
  <si>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</si>
  <si>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</si>
  <si>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</si>
  <si>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</si>
  <si>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</si>
  <si>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</si>
  <si>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</si>
  <si>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山梨県　上野原市</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</si>
  <si>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</si>
  <si>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</si>
  <si>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</si>
  <si>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</si>
  <si>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</si>
  <si>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</si>
  <si>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</si>
  <si>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</si>
  <si>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</si>
  <si>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</si>
  <si>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</si>
  <si>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</si>
  <si>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</si>
  <si>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</si>
  <si>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</si>
  <si>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</si>
  <si>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</si>
  <si>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</si>
  <si>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</si>
  <si>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</si>
  <si>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</si>
  <si>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</si>
  <si>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</si>
  <si>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</si>
  <si>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</si>
  <si>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</si>
  <si>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</si>
  <si>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</si>
  <si>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</si>
  <si>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</si>
  <si>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</si>
  <si>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</si>
  <si>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</si>
  <si>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市の公共下水道については、平成８年度より工事に着手し、平成１６年度に供用が開始された。これまで、大きな改修が無かったため、０となっている。</t>
  </si>
  <si>
    <t>類似団体と比較すると、経費回収率は高く、経営の健全性は高いが、汚水処理原価については類似団体より高い。これは、ポンプ場施設の維持管理額等が年々増加しているためである。これらの点を改善していくためにも、不明水対策や費用の圧縮等により汚水処理費の削減を行っていきたい。また、当市は、他市と比べ、桂川流域下水道への流入量が多く（全体の５０％弱）負担する金額が多大であるので、他市町の流入量が増加し、負担率が軽減されれば、経費回収率や汚水処理単価の改善が見込める。</t>
    <rPh sb="58" eb="59">
      <t>ジョウ</t>
    </rPh>
    <rPh sb="59" eb="61">
      <t>シセツ</t>
    </rPh>
    <rPh sb="62" eb="64">
      <t>イジ</t>
    </rPh>
    <rPh sb="64" eb="66">
      <t>カンリ</t>
    </rPh>
    <rPh sb="66" eb="67">
      <t>ガク</t>
    </rPh>
    <rPh sb="67" eb="68">
      <t>トウ</t>
    </rPh>
    <rPh sb="87" eb="88">
      <t>テン</t>
    </rPh>
    <rPh sb="89" eb="91">
      <t>カイゼン</t>
    </rPh>
    <rPh sb="106" eb="108">
      <t>ヒヨウ</t>
    </rPh>
    <rPh sb="109" eb="111">
      <t>アッシュク</t>
    </rPh>
    <rPh sb="111" eb="112">
      <t>トウ</t>
    </rPh>
    <rPh sb="115" eb="117">
      <t>オスイ</t>
    </rPh>
    <rPh sb="117" eb="120">
      <t>ショリヒ</t>
    </rPh>
    <rPh sb="121" eb="123">
      <t>サクゲン</t>
    </rPh>
    <rPh sb="124" eb="125">
      <t>オコナ</t>
    </rPh>
    <rPh sb="213" eb="215">
      <t>オスイ</t>
    </rPh>
    <rPh sb="215" eb="217">
      <t>ショリ</t>
    </rPh>
    <rPh sb="217" eb="219">
      <t>タンカ</t>
    </rPh>
    <phoneticPr fontId="1"/>
  </si>
  <si>
    <t>①収益的収支比率
収益的収支比率が100％を割り込んでおり、収支が赤字である。地方債償還金がここ数年高い割合となっているが、今後、減少傾向となる事から改善が見込まれる。
④企業債残高対事業規模比率
当該値が０となっているが、これは起債償還を繰入金（基準内）で賄っているためである。近年、事業費の圧縮により、企業債の発行額より返済額が上回っている。
⑤経費回収率
類似団体よりは高いが全国平均より低い数値となっており、前年度よりは高い数値となっている。前年度と比較して数値が改善した主な要因としては、下水道使用料が前年度より増加したためである。今後は、経費回収率の改善のため、未接続世帯に対する普及促進や不明水対策に努めていきたい。また、当市は、他市と比べ、桂川流域下水道への流入量が多く（全体の５０％弱）負担する金額が多大である。他市町の流入量が増加し、負担率が軽減されれば、数値の改善が見込める。
⑥汚水処理原価
類似団体及び全国平均より高い数値となっており、前年度よりは数値が改善している。不明水対策や費用の圧縮等を行うことで更なる改善を目指す。また、他市町の流入量が増加し、負担率が軽減されれば、数値改善が見込める。
⑦施設利用率
市は、流域下水道に接続しているため、施設は有していない。
⑧水洗化率
類似団体よりは高く、全国平均よりは低い値となっている。未接続世帯に対し普及促進を実施し、接続率の向上を図りたい。</t>
    <rPh sb="188" eb="189">
      <t>タカ</t>
    </rPh>
    <rPh sb="214" eb="215">
      <t>タカ</t>
    </rPh>
    <rPh sb="225" eb="228">
      <t>ゼンネンド</t>
    </rPh>
    <rPh sb="229" eb="231">
      <t>ヒカク</t>
    </rPh>
    <rPh sb="233" eb="235">
      <t>スウチ</t>
    </rPh>
    <rPh sb="236" eb="238">
      <t>カイゼン</t>
    </rPh>
    <rPh sb="249" eb="252">
      <t>ゲスイドウ</t>
    </rPh>
    <rPh sb="252" eb="255">
      <t>シヨウリョウ</t>
    </rPh>
    <rPh sb="256" eb="259">
      <t>ゼンネンド</t>
    </rPh>
    <rPh sb="261" eb="263">
      <t>ゾウカ</t>
    </rPh>
    <rPh sb="388" eb="390">
      <t>スウチ</t>
    </rPh>
    <rPh sb="437" eb="439">
      <t>スウチ</t>
    </rPh>
    <rPh sb="440" eb="442">
      <t>カイゼン</t>
    </rPh>
    <rPh sb="453" eb="455">
      <t>ヒヨウ</t>
    </rPh>
    <rPh sb="456" eb="458">
      <t>アッシュク</t>
    </rPh>
    <rPh sb="465" eb="466">
      <t>サラ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</si>
</sst>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8"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1B-469D-A045-1FFF464622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0.15</c:v>
                </c:pt>
                <c:pt idx="3">
                  <c:v>1.65</c:v>
                </c:pt>
                <c:pt idx="4">
                  <c:v>0.14000000000000001</c:v>
                </c:pt>
              </c:numCache>
            </c:numRef>
          </c:val>
          <c:smooth val="0"/>
          <c:extLst>
            <c:ext xmlns:c16="http://schemas.microsoft.com/office/drawing/2014/chart" uri="{C3380CC4-5D6E-409C-BE32-E72D297353CC}">
              <c16:uniqueId val="{00000001-431B-469D-A045-1FFF464622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94.82</c:v>
                </c:pt>
                <c:pt idx="1">
                  <c:v>95.11</c:v>
                </c:pt>
                <c:pt idx="2">
                  <c:v>95.18</c:v>
                </c:pt>
                <c:pt idx="3">
                  <c:v>95.04</c:v>
                </c:pt>
                <c:pt idx="4">
                  <c:v>94.4</c:v>
                </c:pt>
              </c:numCache>
            </c:numRef>
          </c:val>
          <c:extLst>
            <c:ext xmlns:c16="http://schemas.microsoft.com/office/drawing/2014/chart" uri="{C3380CC4-5D6E-409C-BE32-E72D297353CC}">
              <c16:uniqueId val="{00000000-4B9B-4F2B-962A-620FA57A32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B-4F2B-962A-620FA57A32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2F-4518-B0E0-422A3ECECF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F-4518-B0E0-422A3ECECF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27-434D-9176-ED1F4690D4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27-434D-9176-ED1F4690D4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30-4196-8D0D-C2A1BC570B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30-4196-8D0D-C2A1BC570B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9-4357-B84B-A5F4D6DE3F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9-4357-B84B-A5F4D6DE3F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8B-499A-9E38-C5A2D0B60A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1001.3</c:v>
                </c:pt>
                <c:pt idx="3">
                  <c:v>1050.51</c:v>
                </c:pt>
                <c:pt idx="4">
                  <c:v>1102.01</c:v>
                </c:pt>
              </c:numCache>
            </c:numRef>
          </c:val>
          <c:smooth val="0"/>
          <c:extLst>
            <c:ext xmlns:c16="http://schemas.microsoft.com/office/drawing/2014/chart" uri="{C3380CC4-5D6E-409C-BE32-E72D297353CC}">
              <c16:uniqueId val="{00000001-A48B-499A-9E38-C5A2D0B60A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86.06</c:v>
                </c:pt>
                <c:pt idx="1">
                  <c:v>86.04</c:v>
                </c:pt>
                <c:pt idx="2">
                  <c:v>82.95</c:v>
                </c:pt>
                <c:pt idx="3">
                  <c:v>81.08</c:v>
                </c:pt>
                <c:pt idx="4">
                  <c:v>83.53</c:v>
                </c:pt>
              </c:numCache>
            </c:numRef>
          </c:val>
          <c:extLst>
            <c:ext xmlns:c16="http://schemas.microsoft.com/office/drawing/2014/chart" uri="{C3380CC4-5D6E-409C-BE32-E72D297353CC}">
              <c16:uniqueId val="{00000000-EC84-44FF-8829-15C664097D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81.88</c:v>
                </c:pt>
                <c:pt idx="3">
                  <c:v>82.65</c:v>
                </c:pt>
                <c:pt idx="4">
                  <c:v>82.55</c:v>
                </c:pt>
              </c:numCache>
            </c:numRef>
          </c:val>
          <c:smooth val="0"/>
          <c:extLst>
            <c:ext xmlns:c16="http://schemas.microsoft.com/office/drawing/2014/chart" uri="{C3380CC4-5D6E-409C-BE32-E72D297353CC}">
              <c16:uniqueId val="{00000001-EC84-44FF-8829-15C664097D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219.71</c:v>
                </c:pt>
                <c:pt idx="1">
                  <c:v>227.62</c:v>
                </c:pt>
                <c:pt idx="2">
                  <c:v>238.49</c:v>
                </c:pt>
                <c:pt idx="3">
                  <c:v>244.52</c:v>
                </c:pt>
                <c:pt idx="4">
                  <c:v>241.3</c:v>
                </c:pt>
              </c:numCache>
            </c:numRef>
          </c:val>
          <c:extLst>
            <c:ext xmlns:c16="http://schemas.microsoft.com/office/drawing/2014/chart" uri="{C3380CC4-5D6E-409C-BE32-E72D297353CC}">
              <c16:uniqueId val="{00000000-D0A8-4E9F-A5D3-8243E0D2FE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187.55</c:v>
                </c:pt>
                <c:pt idx="3">
                  <c:v>186.3</c:v>
                </c:pt>
                <c:pt idx="4">
                  <c:v>188.38</c:v>
                </c:pt>
              </c:numCache>
            </c:numRef>
          </c:val>
          <c:smooth val="0"/>
          <c:extLst>
            <c:ext xmlns:c16="http://schemas.microsoft.com/office/drawing/2014/chart" uri="{C3380CC4-5D6E-409C-BE32-E72D297353CC}">
              <c16:uniqueId val="{00000001-D0A8-4E9F-A5D3-8243E0D2FE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DF-4E4D-93DB-3A22411D1B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50.94</c:v>
                </c:pt>
                <c:pt idx="3">
                  <c:v>50.53</c:v>
                </c:pt>
                <c:pt idx="4">
                  <c:v>51.42</c:v>
                </c:pt>
              </c:numCache>
            </c:numRef>
          </c:val>
          <c:smooth val="0"/>
          <c:extLst>
            <c:ext xmlns:c16="http://schemas.microsoft.com/office/drawing/2014/chart" uri="{C3380CC4-5D6E-409C-BE32-E72D297353CC}">
              <c16:uniqueId val="{00000001-79DF-4E4D-93DB-3A22411D1B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c:v>
                </c:pt>
                <c:pt idx="1">
                  <c:v>83.58</c:v>
                </c:pt>
                <c:pt idx="2">
                  <c:v>84.98</c:v>
                </c:pt>
                <c:pt idx="3">
                  <c:v>83.73</c:v>
                </c:pt>
                <c:pt idx="4">
                  <c:v>84.36</c:v>
                </c:pt>
              </c:numCache>
            </c:numRef>
          </c:val>
          <c:extLst>
            <c:ext xmlns:c16="http://schemas.microsoft.com/office/drawing/2014/chart" uri="{C3380CC4-5D6E-409C-BE32-E72D297353CC}">
              <c16:uniqueId val="{00000000-7CDF-4E76-9D6D-F8BD462069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82.55</c:v>
                </c:pt>
                <c:pt idx="3">
                  <c:v>82.08</c:v>
                </c:pt>
                <c:pt idx="4">
                  <c:v>81.34</c:v>
                </c:pt>
              </c:numCache>
            </c:numRef>
          </c:val>
          <c:smooth val="0"/>
          <c:extLst>
            <c:ext xmlns:c16="http://schemas.microsoft.com/office/drawing/2014/chart" uri="{C3380CC4-5D6E-409C-BE32-E72D297353CC}">
              <c16:uniqueId val="{00000001-7CDF-4E76-9D6D-F8BD462069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9"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上野原市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22365</v>
      </c>
      <c r="AM8" s="36"/>
      <c r="AN8" s="36"/>
      <c r="AO8" s="36"/>
      <c r="AP8" s="36"/>
      <c r="AQ8" s="36"/>
      <c r="AR8" s="36"/>
      <c r="AS8" s="36"/>
      <c r="AT8" s="37">
        <f>データ!T6</f>
        <v>170.57</v>
      </c>
      <c r="AU8" s="37"/>
      <c r="AV8" s="37"/>
      <c r="AW8" s="37"/>
      <c r="AX8" s="37"/>
      <c r="AY8" s="37"/>
      <c r="AZ8" s="37"/>
      <c r="BA8" s="37"/>
      <c r="BB8" s="37">
        <f>データ!U6</f>
        <v>131.12</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48.97</v>
      </c>
      <c r="Q10" s="37"/>
      <c r="R10" s="37"/>
      <c r="S10" s="37"/>
      <c r="T10" s="37"/>
      <c r="U10" s="37"/>
      <c r="V10" s="37"/>
      <c r="W10" s="37">
        <f>データ!Q6</f>
        <v>99.34</v>
      </c>
      <c r="X10" s="37"/>
      <c r="Y10" s="37"/>
      <c r="Z10" s="37"/>
      <c r="AA10" s="37"/>
      <c r="AB10" s="37"/>
      <c r="AC10" s="37"/>
      <c r="AD10" s="36">
        <f>データ!R6</f>
        <v>2860</v>
      </c>
      <c r="AE10" s="36"/>
      <c r="AF10" s="36"/>
      <c r="AG10" s="36"/>
      <c r="AH10" s="36"/>
      <c r="AI10" s="36"/>
      <c r="AJ10" s="36"/>
      <c r="AK10" s="2"/>
      <c r="AL10" s="36">
        <f>データ!V6</f>
        <v>10890</v>
      </c>
      <c r="AM10" s="36"/>
      <c r="AN10" s="36"/>
      <c r="AO10" s="36"/>
      <c r="AP10" s="36"/>
      <c r="AQ10" s="36"/>
      <c r="AR10" s="36"/>
      <c r="AS10" s="36"/>
      <c r="AT10" s="37">
        <f>データ!W6</f>
        <v>2.99</v>
      </c>
      <c r="AU10" s="37"/>
      <c r="AV10" s="37"/>
      <c r="AW10" s="37"/>
      <c r="AX10" s="37"/>
      <c r="AY10" s="37"/>
      <c r="AZ10" s="37"/>
      <c r="BA10" s="37"/>
      <c r="BB10" s="37">
        <f>データ!X6</f>
        <v>3642.14</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44</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45</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46</v>
      </c>
      <c r="C85" s="6"/>
      <c r="D85" s="6"/>
      <c r="E85" s="6" t="s">
        <v>48</v>
      </c>
      <c r="F85" s="6" t="s">
        <v>49</v>
      </c>
      <c r="G85" s="6" t="s">
        <v>50</v>
      </c>
      <c r="H85" s="6" t="s">
        <v>43</v>
      </c>
      <c r="I85" s="6" t="s">
        <v>9</v>
      </c>
      <c r="J85" s="6" t="s">
        <v>51</v>
      </c>
      <c r="K85" s="6" t="s">
        <v>52</v>
      </c>
      <c r="L85" s="6" t="s">
        <v>34</v>
      </c>
      <c r="M85" s="6" t="s">
        <v>37</v>
      </c>
      <c r="N85" s="6" t="s">
        <v>53</v>
      </c>
      <c r="O85" s="6" t="s">
        <v>55</v>
      </c>
    </row>
    <row r="86" spans="1:78" hidden="1" x14ac:dyDescent="0.2">
      <c r="B86" s="6"/>
      <c r="C86" s="6"/>
      <c r="D86" s="6"/>
      <c r="E86" s="6" t="str">
        <f>データ!AI6</f>
        <v/>
      </c>
      <c r="F86" s="6" t="s">
        <v>40</v>
      </c>
      <c r="G86" s="6" t="s">
        <v>40</v>
      </c>
      <c r="H86" s="6" t="str">
        <f>データ!BP6</f>
        <v>【669.11】</v>
      </c>
      <c r="I86" s="6" t="str">
        <f>データ!CA6</f>
        <v>【99.73】</v>
      </c>
      <c r="J86" s="6" t="str">
        <f>データ!CL6</f>
        <v>【134.98】</v>
      </c>
      <c r="K86" s="6" t="str">
        <f>データ!CW6</f>
        <v>【59.99】</v>
      </c>
      <c r="L86" s="6" t="str">
        <f>データ!DH6</f>
        <v>【95.72】</v>
      </c>
      <c r="M86" s="6" t="s">
        <v>40</v>
      </c>
      <c r="N86" s="6" t="s">
        <v>40</v>
      </c>
      <c r="O86" s="6" t="str">
        <f>データ!EO6</f>
        <v>【0.24】</v>
      </c>
    </row>
  </sheetData>
  <sheetProtection algorithmName="SHA-512" hashValue="xVa5N1yymOQA7iMC6Z38+0Vs4IaQmrQCPRhCXdF9vfeDJpGyOG7sRKGEatEgARiVvaF6XBR3h0+zccf/LuKmAQ==" saltValue="zyKvPWY0juFR0Z4AOOEMQ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33</v>
      </c>
      <c r="C3" s="16" t="s">
        <v>60</v>
      </c>
      <c r="D3" s="16" t="s">
        <v>61</v>
      </c>
      <c r="E3" s="16" t="s">
        <v>4</v>
      </c>
      <c r="F3" s="16" t="s">
        <v>3</v>
      </c>
      <c r="G3" s="16" t="s">
        <v>27</v>
      </c>
      <c r="H3" s="74" t="s">
        <v>57</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62</v>
      </c>
      <c r="B4" s="17"/>
      <c r="C4" s="17"/>
      <c r="D4" s="17"/>
      <c r="E4" s="17"/>
      <c r="F4" s="17"/>
      <c r="G4" s="17"/>
      <c r="H4" s="77"/>
      <c r="I4" s="78"/>
      <c r="J4" s="78"/>
      <c r="K4" s="78"/>
      <c r="L4" s="78"/>
      <c r="M4" s="78"/>
      <c r="N4" s="78"/>
      <c r="O4" s="78"/>
      <c r="P4" s="78"/>
      <c r="Q4" s="78"/>
      <c r="R4" s="78"/>
      <c r="S4" s="78"/>
      <c r="T4" s="78"/>
      <c r="U4" s="78"/>
      <c r="V4" s="78"/>
      <c r="W4" s="78"/>
      <c r="X4" s="79"/>
      <c r="Y4" s="73" t="s">
        <v>26</v>
      </c>
      <c r="Z4" s="73"/>
      <c r="AA4" s="73"/>
      <c r="AB4" s="73"/>
      <c r="AC4" s="73"/>
      <c r="AD4" s="73"/>
      <c r="AE4" s="73"/>
      <c r="AF4" s="73"/>
      <c r="AG4" s="73"/>
      <c r="AH4" s="73"/>
      <c r="AI4" s="73"/>
      <c r="AJ4" s="73" t="s">
        <v>47</v>
      </c>
      <c r="AK4" s="73"/>
      <c r="AL4" s="73"/>
      <c r="AM4" s="73"/>
      <c r="AN4" s="73"/>
      <c r="AO4" s="73"/>
      <c r="AP4" s="73"/>
      <c r="AQ4" s="73"/>
      <c r="AR4" s="73"/>
      <c r="AS4" s="73"/>
      <c r="AT4" s="73"/>
      <c r="AU4" s="73" t="s">
        <v>29</v>
      </c>
      <c r="AV4" s="73"/>
      <c r="AW4" s="73"/>
      <c r="AX4" s="73"/>
      <c r="AY4" s="73"/>
      <c r="AZ4" s="73"/>
      <c r="BA4" s="73"/>
      <c r="BB4" s="73"/>
      <c r="BC4" s="73"/>
      <c r="BD4" s="73"/>
      <c r="BE4" s="73"/>
      <c r="BF4" s="73" t="s">
        <v>64</v>
      </c>
      <c r="BG4" s="73"/>
      <c r="BH4" s="73"/>
      <c r="BI4" s="73"/>
      <c r="BJ4" s="73"/>
      <c r="BK4" s="73"/>
      <c r="BL4" s="73"/>
      <c r="BM4" s="73"/>
      <c r="BN4" s="73"/>
      <c r="BO4" s="73"/>
      <c r="BP4" s="73"/>
      <c r="BQ4" s="73" t="s">
        <v>15</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2">
      <c r="A5" s="14" t="s">
        <v>69</v>
      </c>
      <c r="B5" s="18"/>
      <c r="C5" s="18"/>
      <c r="D5" s="18"/>
      <c r="E5" s="18"/>
      <c r="F5" s="18"/>
      <c r="G5" s="18"/>
      <c r="H5" s="23" t="s">
        <v>59</v>
      </c>
      <c r="I5" s="23" t="s">
        <v>70</v>
      </c>
      <c r="J5" s="23" t="s">
        <v>71</v>
      </c>
      <c r="K5" s="23" t="s">
        <v>72</v>
      </c>
      <c r="L5" s="23" t="s">
        <v>73</v>
      </c>
      <c r="M5" s="23" t="s">
        <v>6</v>
      </c>
      <c r="N5" s="23" t="s">
        <v>74</v>
      </c>
      <c r="O5" s="23" t="s">
        <v>75</v>
      </c>
      <c r="P5" s="23" t="s">
        <v>76</v>
      </c>
      <c r="Q5" s="23" t="s">
        <v>77</v>
      </c>
      <c r="R5" s="23" t="s">
        <v>78</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46</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2">
      <c r="A6" s="14" t="s">
        <v>96</v>
      </c>
      <c r="B6" s="19">
        <f t="shared" ref="B6:X6" si="1">B7</f>
        <v>2021</v>
      </c>
      <c r="C6" s="19">
        <f t="shared" si="1"/>
        <v>192121</v>
      </c>
      <c r="D6" s="19">
        <f t="shared" si="1"/>
        <v>47</v>
      </c>
      <c r="E6" s="19">
        <f t="shared" si="1"/>
        <v>17</v>
      </c>
      <c r="F6" s="19">
        <f t="shared" si="1"/>
        <v>1</v>
      </c>
      <c r="G6" s="19">
        <f t="shared" si="1"/>
        <v>0</v>
      </c>
      <c r="H6" s="19" t="str">
        <f t="shared" si="1"/>
        <v>山梨県　上野原市</v>
      </c>
      <c r="I6" s="19" t="str">
        <f t="shared" si="1"/>
        <v>法非適用</v>
      </c>
      <c r="J6" s="19" t="str">
        <f t="shared" si="1"/>
        <v>下水道事業</v>
      </c>
      <c r="K6" s="19" t="str">
        <f t="shared" si="1"/>
        <v>公共下水道</v>
      </c>
      <c r="L6" s="19" t="str">
        <f t="shared" si="1"/>
        <v>Cc2</v>
      </c>
      <c r="M6" s="19" t="str">
        <f t="shared" si="1"/>
        <v>非設置</v>
      </c>
      <c r="N6" s="24" t="str">
        <f t="shared" si="1"/>
        <v>-</v>
      </c>
      <c r="O6" s="24" t="str">
        <f t="shared" si="1"/>
        <v>該当数値なし</v>
      </c>
      <c r="P6" s="24">
        <f t="shared" si="1"/>
        <v>48.97</v>
      </c>
      <c r="Q6" s="24">
        <f t="shared" si="1"/>
        <v>99.34</v>
      </c>
      <c r="R6" s="24">
        <f t="shared" si="1"/>
        <v>2860</v>
      </c>
      <c r="S6" s="24">
        <f t="shared" si="1"/>
        <v>22365</v>
      </c>
      <c r="T6" s="24">
        <f t="shared" si="1"/>
        <v>170.57</v>
      </c>
      <c r="U6" s="24">
        <f t="shared" si="1"/>
        <v>131.12</v>
      </c>
      <c r="V6" s="24">
        <f t="shared" si="1"/>
        <v>10890</v>
      </c>
      <c r="W6" s="24">
        <f t="shared" si="1"/>
        <v>2.99</v>
      </c>
      <c r="X6" s="24">
        <f t="shared" si="1"/>
        <v>3642.14</v>
      </c>
      <c r="Y6" s="28">
        <f t="shared" ref="Y6:AH6" si="2">IF(Y7="",NA(),Y7)</f>
        <v>94.82</v>
      </c>
      <c r="Z6" s="28">
        <f t="shared" si="2"/>
        <v>95.11</v>
      </c>
      <c r="AA6" s="28">
        <f t="shared" si="2"/>
        <v>95.18</v>
      </c>
      <c r="AB6" s="28">
        <f t="shared" si="2"/>
        <v>95.04</v>
      </c>
      <c r="AC6" s="28">
        <f t="shared" si="2"/>
        <v>94.4</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876.19</v>
      </c>
      <c r="BL6" s="28">
        <f t="shared" si="5"/>
        <v>722.53</v>
      </c>
      <c r="BM6" s="28">
        <f t="shared" si="5"/>
        <v>1001.3</v>
      </c>
      <c r="BN6" s="28">
        <f t="shared" si="5"/>
        <v>1050.51</v>
      </c>
      <c r="BO6" s="28">
        <f t="shared" si="5"/>
        <v>1102.01</v>
      </c>
      <c r="BP6" s="24" t="str">
        <f>IF(BP7="","",IF(BP7="-","【-】","【"&amp;SUBSTITUTE(TEXT(BP7,"#,##0.00"),"-","△")&amp;"】"))</f>
        <v>【669.11】</v>
      </c>
      <c r="BQ6" s="28">
        <f t="shared" ref="BQ6:BZ6" si="6">IF(BQ7="",NA(),BQ7)</f>
        <v>86.06</v>
      </c>
      <c r="BR6" s="28">
        <f t="shared" si="6"/>
        <v>86.04</v>
      </c>
      <c r="BS6" s="28">
        <f t="shared" si="6"/>
        <v>82.95</v>
      </c>
      <c r="BT6" s="28">
        <f t="shared" si="6"/>
        <v>81.08</v>
      </c>
      <c r="BU6" s="28">
        <f t="shared" si="6"/>
        <v>83.53</v>
      </c>
      <c r="BV6" s="28">
        <f t="shared" si="6"/>
        <v>75.7</v>
      </c>
      <c r="BW6" s="28">
        <f t="shared" si="6"/>
        <v>74.61</v>
      </c>
      <c r="BX6" s="28">
        <f t="shared" si="6"/>
        <v>81.88</v>
      </c>
      <c r="BY6" s="28">
        <f t="shared" si="6"/>
        <v>82.65</v>
      </c>
      <c r="BZ6" s="28">
        <f t="shared" si="6"/>
        <v>82.55</v>
      </c>
      <c r="CA6" s="24" t="str">
        <f>IF(CA7="","",IF(CA7="-","【-】","【"&amp;SUBSTITUTE(TEXT(CA7,"#,##0.00"),"-","△")&amp;"】"))</f>
        <v>【99.73】</v>
      </c>
      <c r="CB6" s="28">
        <f t="shared" ref="CB6:CK6" si="7">IF(CB7="",NA(),CB7)</f>
        <v>219.71</v>
      </c>
      <c r="CC6" s="28">
        <f t="shared" si="7"/>
        <v>227.62</v>
      </c>
      <c r="CD6" s="28">
        <f t="shared" si="7"/>
        <v>238.49</v>
      </c>
      <c r="CE6" s="28">
        <f t="shared" si="7"/>
        <v>244.52</v>
      </c>
      <c r="CF6" s="28">
        <f t="shared" si="7"/>
        <v>241.3</v>
      </c>
      <c r="CG6" s="28">
        <f t="shared" si="7"/>
        <v>230.04</v>
      </c>
      <c r="CH6" s="28">
        <f t="shared" si="7"/>
        <v>233.5</v>
      </c>
      <c r="CI6" s="28">
        <f t="shared" si="7"/>
        <v>187.55</v>
      </c>
      <c r="CJ6" s="28">
        <f t="shared" si="7"/>
        <v>186.3</v>
      </c>
      <c r="CK6" s="28">
        <f t="shared" si="7"/>
        <v>188.38</v>
      </c>
      <c r="CL6" s="24" t="str">
        <f>IF(CL7="","",IF(CL7="-","【-】","【"&amp;SUBSTITUTE(TEXT(CL7,"#,##0.00"),"-","△")&amp;"】"))</f>
        <v>【134.98】</v>
      </c>
      <c r="CM6" s="28" t="str">
        <f t="shared" ref="CM6:CV6" si="8">IF(CM7="",NA(),CM7)</f>
        <v>-</v>
      </c>
      <c r="CN6" s="28" t="str">
        <f t="shared" si="8"/>
        <v>-</v>
      </c>
      <c r="CO6" s="28" t="str">
        <f t="shared" si="8"/>
        <v>-</v>
      </c>
      <c r="CP6" s="28" t="str">
        <f t="shared" si="8"/>
        <v>-</v>
      </c>
      <c r="CQ6" s="28" t="str">
        <f t="shared" si="8"/>
        <v>-</v>
      </c>
      <c r="CR6" s="28">
        <f t="shared" si="8"/>
        <v>42.4</v>
      </c>
      <c r="CS6" s="28">
        <f t="shared" si="8"/>
        <v>45.44</v>
      </c>
      <c r="CT6" s="28">
        <f t="shared" si="8"/>
        <v>50.94</v>
      </c>
      <c r="CU6" s="28">
        <f t="shared" si="8"/>
        <v>50.53</v>
      </c>
      <c r="CV6" s="28">
        <f t="shared" si="8"/>
        <v>51.42</v>
      </c>
      <c r="CW6" s="24" t="str">
        <f>IF(CW7="","",IF(CW7="-","【-】","【"&amp;SUBSTITUTE(TEXT(CW7,"#,##0.00"),"-","△")&amp;"】"))</f>
        <v>【59.99】</v>
      </c>
      <c r="CX6" s="28">
        <f t="shared" ref="CX6:DG6" si="9">IF(CX7="",NA(),CX7)</f>
        <v>82</v>
      </c>
      <c r="CY6" s="28">
        <f t="shared" si="9"/>
        <v>83.58</v>
      </c>
      <c r="CZ6" s="28">
        <f t="shared" si="9"/>
        <v>84.98</v>
      </c>
      <c r="DA6" s="28">
        <f t="shared" si="9"/>
        <v>83.73</v>
      </c>
      <c r="DB6" s="28">
        <f t="shared" si="9"/>
        <v>84.36</v>
      </c>
      <c r="DC6" s="28">
        <f t="shared" si="9"/>
        <v>65.77</v>
      </c>
      <c r="DD6" s="28">
        <f t="shared" si="9"/>
        <v>65.97</v>
      </c>
      <c r="DE6" s="28">
        <f t="shared" si="9"/>
        <v>82.55</v>
      </c>
      <c r="DF6" s="28">
        <f t="shared" si="9"/>
        <v>82.08</v>
      </c>
      <c r="DG6" s="28">
        <f t="shared" si="9"/>
        <v>81.34</v>
      </c>
      <c r="DH6" s="24" t="str">
        <f>IF(DH7="","",IF(DH7="-","【-】","【"&amp;SUBSTITUTE(TEXT(DH7,"#,##0.00"),"-","△")&amp;"】"))</f>
        <v>【95.72】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0.15</v>
      </c>
      <c r="EK6" s="28">
        <f t="shared" si="12"/>
        <v>0.25</v>
      </c>
      <c r="EL6" s="28">
        <f t="shared" si="12"/>
        <v>0.15</v>
      </c>
      <c r="EM6" s="28">
        <f t="shared" si="12"/>
        <v>1.65</v>
      </c>
      <c r="EN6" s="28">
        <f t="shared" si="12"/>
        <v>0.14000000000000001</v>
      </c>
      <c r="EO6" s="24" t="str">
        <f>IF(EO7="","",IF(EO7="-","【-】","【"&amp;SUBSTITUTE(TEXT(EO7,"#,##0.00"),"-","△")&amp;"】"))</f>
        <v>【0.24】</v>
      </c>
    </row>
    <row r="7" spans="1:145" s="13" customFormat="1" x14ac:dyDescent="0.2">
      <c r="A7" s="14"/>
      <c r="B7" s="20">
        <v>2021</v>
      </c>
      <c r="C7" s="20">
        <v>192121</v>
      </c>
      <c r="D7" s="20">
        <v>47</v>
      </c>
      <c r="E7" s="20">
        <v>17</v>
      </c>
      <c r="F7" s="20">
        <v>1</v>
      </c>
      <c r="G7" s="20">
        <v>0</v>
      </c>
      <c r="H7" s="20" t="s">
        <v>79</v>
      </c>
      <c r="I7" s="20" t="s">
        <v>97</v>
      </c>
      <c r="J7" s="20" t="s">
        <v>98</v>
      </c>
      <c r="K7" s="20" t="s">
        <v>99</v>
      </c>
      <c r="L7" s="20" t="s">
        <v>100</v>
      </c>
      <c r="M7" s="20" t="s">
        <v>101</v>
      </c>
      <c r="N7" s="25" t="s">
        <v>40</v>
      </c>
      <c r="O7" s="25" t="s">
        <v>102</v>
      </c>
      <c r="P7" s="25">
        <v>48.97</v>
      </c>
      <c r="Q7" s="25">
        <v>99.34</v>
      </c>
      <c r="R7" s="25">
        <v>2860</v>
      </c>
      <c r="S7" s="25">
        <v>22365</v>
      </c>
      <c r="T7" s="25">
        <v>170.57</v>
      </c>
      <c r="U7" s="25">
        <v>131.12</v>
      </c>
      <c r="V7" s="25">
        <v>10890</v>
      </c>
      <c r="W7" s="25">
        <v>2.99</v>
      </c>
      <c r="X7" s="25">
        <v>3642.14</v>
      </c>
      <c r="Y7" s="25">
        <v>94.82</v>
      </c>
      <c r="Z7" s="25">
        <v>95.11</v>
      </c>
      <c r="AA7" s="25">
        <v>95.18</v>
      </c>
      <c r="AB7" s="25">
        <v>95.04</v>
      </c>
      <c r="AC7" s="25">
        <v>94.4</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876.19</v>
      </c>
      <c r="BL7" s="25">
        <v>722.53</v>
      </c>
      <c r="BM7" s="25">
        <v>1001.3</v>
      </c>
      <c r="BN7" s="25">
        <v>1050.51</v>
      </c>
      <c r="BO7" s="25">
        <v>1102.01</v>
      </c>
      <c r="BP7" s="25">
        <v>669.11</v>
      </c>
      <c r="BQ7" s="25">
        <v>86.06</v>
      </c>
      <c r="BR7" s="25">
        <v>86.04</v>
      </c>
      <c r="BS7" s="25">
        <v>82.95</v>
      </c>
      <c r="BT7" s="25">
        <v>81.08</v>
      </c>
      <c r="BU7" s="25">
        <v>83.53</v>
      </c>
      <c r="BV7" s="25">
        <v>75.7</v>
      </c>
      <c r="BW7" s="25">
        <v>74.61</v>
      </c>
      <c r="BX7" s="25">
        <v>81.88</v>
      </c>
      <c r="BY7" s="25">
        <v>82.65</v>
      </c>
      <c r="BZ7" s="25">
        <v>82.55</v>
      </c>
      <c r="CA7" s="25">
        <v>99.73</v>
      </c>
      <c r="CB7" s="25">
        <v>219.71</v>
      </c>
      <c r="CC7" s="25">
        <v>227.62</v>
      </c>
      <c r="CD7" s="25">
        <v>238.49</v>
      </c>
      <c r="CE7" s="25">
        <v>244.52</v>
      </c>
      <c r="CF7" s="25">
        <v>241.3</v>
      </c>
      <c r="CG7" s="25">
        <v>230.04</v>
      </c>
      <c r="CH7" s="25">
        <v>233.5</v>
      </c>
      <c r="CI7" s="25">
        <v>187.55</v>
      </c>
      <c r="CJ7" s="25">
        <v>186.3</v>
      </c>
      <c r="CK7" s="25">
        <v>188.38</v>
      </c>
      <c r="CL7" s="25">
        <v>134.97999999999999</v>
      </c>
      <c r="CM7" s="25" t="s">
        <v>40</v>
      </c>
      <c r="CN7" s="25" t="s">
        <v>40</v>
      </c>
      <c r="CO7" s="25" t="s">
        <v>40</v>
      </c>
      <c r="CP7" s="25" t="s">
        <v>40</v>
      </c>
      <c r="CQ7" s="25" t="s">
        <v>40</v>
      </c>
      <c r="CR7" s="25">
        <v>42.4</v>
      </c>
      <c r="CS7" s="25">
        <v>45.44</v>
      </c>
      <c r="CT7" s="25">
        <v>50.94</v>
      </c>
      <c r="CU7" s="25">
        <v>50.53</v>
      </c>
      <c r="CV7" s="25">
        <v>51.42</v>
      </c>
      <c r="CW7" s="25">
        <v>59.99</v>
      </c>
      <c r="CX7" s="25">
        <v>82</v>
      </c>
      <c r="CY7" s="25">
        <v>83.58</v>
      </c>
      <c r="CZ7" s="25">
        <v>84.98</v>
      </c>
      <c r="DA7" s="25">
        <v>83.73</v>
      </c>
      <c r="DB7" s="25">
        <v>84.36</v>
      </c>
      <c r="DC7" s="25">
        <v>65.77</v>
      </c>
      <c r="DD7" s="25">
        <v>65.97</v>
      </c>
      <c r="DE7" s="25">
        <v>82.55</v>
      </c>
      <c r="DF7" s="25">
        <v>82.08</v>
      </c>
      <c r="DG7" s="25">
        <v>81.34</v>
      </c>
      <c r="DH7" s="25">
        <v>95.72</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0.15</v>
      </c>
      <c r="EK7" s="25">
        <v>0.25</v>
      </c>
      <c r="EL7" s="25">
        <v>0.15</v>
      </c>
      <c r="EM7" s="25">
        <v>1.65</v>
      </c>
      <c r="EN7" s="25">
        <v>0.14000000000000001</v>
      </c>
      <c r="EO7" s="25">
        <v>0.24</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108</v>
      </c>
    </row>
    <row r="12" spans="1:145" x14ac:dyDescent="0.2">
      <c r="B12">
        <v>1</v>
      </c>
      <c r="C12">
        <v>1</v>
      </c>
      <c r="D12">
        <v>1</v>
      </c>
      <c r="E12">
        <v>2</v>
      </c>
      <c r="F12">
        <v>3</v>
      </c>
      <c r="G12" t="s">
        <v>109</v>
      </c>
    </row>
    <row r="13" spans="1:145" x14ac:dyDescent="0.2">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dcterms:created xsi:type="dcterms:W3CDTF">2023-01-12T23:53:13Z</dcterms:created>
  <dcterms:modified xsi:type="dcterms:W3CDTF">2023-02-16T05:52:19Z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2023-01-19T00:14:31Z</vt:filetime>
  </property>
</Properties>
</file>