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k-mukawa16\Desktop\"/>
    </mc:Choice>
  </mc:AlternateContent>
  <workbookProtection workbookAlgorithmName="SHA-512" workbookHashValue="IS+9q20qttNT3J61Y+uxRL76tmeHiLkreS8uVBpHe21avxnj5obG2ru+9z8wc7IZPO061MGyPzuBzgSATFG68w==" workbookSaltValue="ryg/HXtNMEarg/mma+1A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<sst xmlns="http://schemas.openxmlformats.org/spreadsheetml/2006/main" count="247" uniqueCount="119">
  <si>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</si>
  <si>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</si>
  <si>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</si>
  <si>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</si>
  <si>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</si>
  <si>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</si>
  <si>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</si>
  <si>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</si>
  <si>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</si>
  <si>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</si>
  <si>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</si>
  <si>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</si>
  <si>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</si>
  <si>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</si>
  <si>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</si>
  <si>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</si>
  <si>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</si>
  <si>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</si>
  <si>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</si>
  <si>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</si>
  <si>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</si>
  <si>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</si>
  <si>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</si>
  <si>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</si>
  <si>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</si>
  <si>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</si>
  <si>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</si>
  <si>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</si>
  <si>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</si>
  <si>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</si>
  <si>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</si>
  <si>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</si>
  <si>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</si>
  <si>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</si>
  <si>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</si>
  <si>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</si>
  <si>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</si>
  <si>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</si>
  <si>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</si>
  <si>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</si>
  <si>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</si>
  <si>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</si>
  <si>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</si>
  <si>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</si>
  <si>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</si>
  <si>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</si>
  <si>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</si>
  <si>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</si>
  <si>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</si>
  <si>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</si>
  <si>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</si>
  <si>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</si>
  <si>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</si>
  <si>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</si>
  <si>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</si>
  <si>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</si>
  <si>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</si>
  <si>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</si>
  <si>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</si>
  <si>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</si>
  <si>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</si>
  <si>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</si>
  <si>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</si>
  <si>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</si>
  <si>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</si>
  <si>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</si>
  <si>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</si>
  <si>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</si>
  <si>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</si>
  <si>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</si>
  <si>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</si>
  <si>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</si>
  <si>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</si>
  <si>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</si>
  <si>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</si>
  <si>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</si>
  <si>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</si>
  <si>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</si>
  <si>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</si>
  <si>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</si>
  <si>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</si>
  <si>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</si>
  <si>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</si>
  <si>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</si>
  <si>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</si>
  <si>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</si>
  <si>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</si>
  <si>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</si>
  <si>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</si>
  <si>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</si>
  <si>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</si>
  <si>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</si>
  <si>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</si>
  <si>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</si>
  <si>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</si>
  <si>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</si>
  <si>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</si>
  <si>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</si>
  <si>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</si>
  <si>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</si>
  <si>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</si>
  <si>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</si>
  <si>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</si>
  <si>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</si>
  <si>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</si>
  <si>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</si>
  <si>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</si>
  <si>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</si>
  <si>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</si>
  <si>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</si>
  <si>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</si>
  <si>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</si>
  <si>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</si>
  <si>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</si>
  <si>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</si>
  <si>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</si>
  <si>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施設については、全体的に平均値を若干下回っている。単年度での赤字解消に向けて、維持管理経費の増加に伴い料金収入の改定について検討を行う必要がある。</t>
    <rPh sb="8" eb="11">
      <t>ゼンタイテキ</t>
    </rPh>
    <phoneticPr fontId="4"/>
  </si>
  <si>
    <t>　戸別設置のため、各世帯の合併浄化槽の状況に応じた維持管理や修繕がの必要がある。設置より10年以上が経過し、経年劣化による送風機（ブロワー）修繕が増加傾向にある。</t>
    <rPh sb="61" eb="64">
      <t>ソウフウキ</t>
    </rPh>
    <phoneticPr fontId="4"/>
  </si>
  <si>
    <t>①収益収支比率については、単年度での赤字が続いている。100％に近づけるよう、経費削減、使用料の改定を検討するなどの経営改善を図る必要がある。
⑤使用料の適正性の判断である経費回収率は、令和2年度決算に比べ若干改善されているが、類似団体に比べて低い値となっている。年間の維持管理経費に見合う料金体系の検討が必要である。
⑥費用の効率性の判断である汚水処理原価は、類似団体より低く、概ね効率的な汚水処理がなされているといえる。
⑦施設の効率性を示す施設利用率については、申請世帯に対し法令に基づいた適切な規模の施設を設置しているが、類似団体に比べやや低い値となっている。
⑧水洗化率については、全国平均より高い数値を示しているが、100%に達していないため今後も単独槽及び汲み取り便槽からの転換を促し、水洗化向上に努める必要がある。</t>
    <rPh sb="93" eb="95">
      <t>レイワ</t>
    </rPh>
    <rPh sb="96" eb="97">
      <t>ネン</t>
    </rPh>
    <rPh sb="97" eb="98">
      <t>ド</t>
    </rPh>
    <rPh sb="98" eb="100">
      <t>ケッサン</t>
    </rPh>
    <rPh sb="101" eb="102">
      <t>クラ</t>
    </rPh>
    <rPh sb="103" eb="105">
      <t>ジャッカン</t>
    </rPh>
    <rPh sb="105" eb="10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</si>
</sst>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D-47C0-8E4C-A142434EC3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9D-47C0-8E4C-A142434EC3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86.35</c:v>
                </c:pt>
                <c:pt idx="1">
                  <c:v>86.98</c:v>
                </c:pt>
                <c:pt idx="2">
                  <c:v>86.27</c:v>
                </c:pt>
                <c:pt idx="3">
                  <c:v>85.01</c:v>
                </c:pt>
                <c:pt idx="4">
                  <c:v>84.34</c:v>
                </c:pt>
              </c:numCache>
            </c:numRef>
          </c:val>
          <c:extLst>
            <c:ext xmlns:c16="http://schemas.microsoft.com/office/drawing/2014/chart" uri="{C3380CC4-5D6E-409C-BE32-E72D297353CC}">
              <c16:uniqueId val="{00000000-D046-438A-B4B3-366942203D9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6-438A-B4B3-366942203D9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0-47CF-842A-52FAC5AEF8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0-47CF-842A-52FAC5AEF8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5-4783-8D7C-9D434BD07E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5-4783-8D7C-9D434BD07E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0-49EB-B3C0-3E3B3555B2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0-49EB-B3C0-3E3B3555B2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C-4AB3-ACC8-85BF328F1A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C-4AB3-ACC8-85BF328F1A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20.55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39-46FE-BF25-4FA52640F3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8539-46FE-BF25-4FA52640F3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52.05</c:v>
                </c:pt>
                <c:pt idx="1">
                  <c:v>47.75</c:v>
                </c:pt>
                <c:pt idx="2">
                  <c:v>45.5</c:v>
                </c:pt>
                <c:pt idx="3">
                  <c:v>48.42</c:v>
                </c:pt>
                <c:pt idx="4">
                  <c:v>48.88</c:v>
                </c:pt>
              </c:numCache>
            </c:numRef>
          </c:val>
          <c:extLst>
            <c:ext xmlns:c16="http://schemas.microsoft.com/office/drawing/2014/chart" uri="{C3380CC4-5D6E-409C-BE32-E72D297353CC}">
              <c16:uniqueId val="{00000000-E788-4F8F-8F94-4A3EBB8DE9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E788-4F8F-8F94-4A3EBB8DE9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200.92</c:v>
                </c:pt>
                <c:pt idx="1">
                  <c:v>226.63</c:v>
                </c:pt>
                <c:pt idx="2">
                  <c:v>245.91</c:v>
                </c:pt>
                <c:pt idx="3">
                  <c:v>234.57</c:v>
                </c:pt>
                <c:pt idx="4">
                  <c:v>229.3</c:v>
                </c:pt>
              </c:numCache>
            </c:numRef>
          </c:val>
          <c:extLst>
            <c:ext xmlns:c16="http://schemas.microsoft.com/office/drawing/2014/chart" uri="{C3380CC4-5D6E-409C-BE32-E72D297353CC}">
              <c16:uniqueId val="{00000000-F84D-4C89-991B-2F278FEC10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F84D-4C89-991B-2F278FEC10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55.42</c:v>
                </c:pt>
                <c:pt idx="1">
                  <c:v>54.25</c:v>
                </c:pt>
                <c:pt idx="2">
                  <c:v>53.63</c:v>
                </c:pt>
                <c:pt idx="3">
                  <c:v>53.2</c:v>
                </c:pt>
                <c:pt idx="4">
                  <c:v>53.39</c:v>
                </c:pt>
              </c:numCache>
            </c:numRef>
          </c:val>
          <c:extLst>
            <c:ext xmlns:c16="http://schemas.microsoft.com/office/drawing/2014/chart" uri="{C3380CC4-5D6E-409C-BE32-E72D297353CC}">
              <c16:uniqueId val="{00000000-6DF9-48D0-861D-3D7A69893E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6DF9-48D0-861D-3D7A69893E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88.66</c:v>
                </c:pt>
                <c:pt idx="1">
                  <c:v>87.69</c:v>
                </c:pt>
                <c:pt idx="2">
                  <c:v>85.87</c:v>
                </c:pt>
                <c:pt idx="3">
                  <c:v>85.16</c:v>
                </c:pt>
                <c:pt idx="4">
                  <c:v>85.22</c:v>
                </c:pt>
              </c:numCache>
            </c:numRef>
          </c:val>
          <c:extLst>
            <c:ext xmlns:c16="http://schemas.microsoft.com/office/drawing/2014/chart" uri="{C3380CC4-5D6E-409C-BE32-E72D297353CC}">
              <c16:uniqueId val="{00000000-E9A0-41AF-8CF9-4746C4FE68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E9A0-41AF-8CF9-4746C4FE68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山梨県　甲斐市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54">
        <f>データ!S6</f>
        <v>76343</v>
      </c>
      <c r="AM8" s="54"/>
      <c r="AN8" s="54"/>
      <c r="AO8" s="54"/>
      <c r="AP8" s="54"/>
      <c r="AQ8" s="54"/>
      <c r="AR8" s="54"/>
      <c r="AS8" s="54"/>
      <c r="AT8" s="53">
        <f>データ!T6</f>
        <v>71.95</v>
      </c>
      <c r="AU8" s="53"/>
      <c r="AV8" s="53"/>
      <c r="AW8" s="53"/>
      <c r="AX8" s="53"/>
      <c r="AY8" s="53"/>
      <c r="AZ8" s="53"/>
      <c r="BA8" s="53"/>
      <c r="BB8" s="53">
        <f>データ!U6</f>
        <v>1061.06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0.99</v>
      </c>
      <c r="Q10" s="53"/>
      <c r="R10" s="53"/>
      <c r="S10" s="53"/>
      <c r="T10" s="53"/>
      <c r="U10" s="53"/>
      <c r="V10" s="53"/>
      <c r="W10" s="53">
        <f>データ!Q6</f>
        <v>100</v>
      </c>
      <c r="X10" s="53"/>
      <c r="Y10" s="53"/>
      <c r="Z10" s="53"/>
      <c r="AA10" s="53"/>
      <c r="AB10" s="53"/>
      <c r="AC10" s="53"/>
      <c r="AD10" s="54">
        <f>データ!R6</f>
        <v>1760</v>
      </c>
      <c r="AE10" s="54"/>
      <c r="AF10" s="54"/>
      <c r="AG10" s="54"/>
      <c r="AH10" s="54"/>
      <c r="AI10" s="54"/>
      <c r="AJ10" s="54"/>
      <c r="AK10" s="2"/>
      <c r="AL10" s="54">
        <f>データ!V6</f>
        <v>751</v>
      </c>
      <c r="AM10" s="54"/>
      <c r="AN10" s="54"/>
      <c r="AO10" s="54"/>
      <c r="AP10" s="54"/>
      <c r="AQ10" s="54"/>
      <c r="AR10" s="54"/>
      <c r="AS10" s="54"/>
      <c r="AT10" s="53">
        <f>データ!W6</f>
        <v>0.01</v>
      </c>
      <c r="AU10" s="53"/>
      <c r="AV10" s="53"/>
      <c r="AW10" s="53"/>
      <c r="AX10" s="53"/>
      <c r="AY10" s="53"/>
      <c r="AZ10" s="53"/>
      <c r="BA10" s="53"/>
      <c r="BB10" s="53">
        <f>データ!X6</f>
        <v>75100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0wM8ajLCgXZoZ7YCsIVGz28Hgg+eD6tyVSFFMwl1ktQluqaD0C40VAJa8MjWByyGZAr2s+WXkI0Vn0hOCeBmYw==" saltValue="21kwpLged7qtHKWPMVqx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192104</v>
      </c>
      <c r="D6" s="19">
        <f t="shared" si="3"/>
        <v>47</v>
      </c>
      <c r="E6" s="19">
        <f t="shared" si="3"/>
        <v>18</v>
      </c>
      <c r="F6" s="19">
        <f t="shared" si="3"/>
        <v>0</v>
      </c>
      <c r="G6" s="19">
        <f t="shared" si="3"/>
        <v>0</v>
      </c>
      <c r="H6" s="19" t="str">
        <f t="shared" si="3"/>
        <v>山梨県　甲斐市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0.99</v>
      </c>
      <c r="Q6" s="20">
        <f t="shared" si="3"/>
        <v>100</v>
      </c>
      <c r="R6" s="20">
        <f t="shared" si="3"/>
        <v>1760</v>
      </c>
      <c r="S6" s="20">
        <f t="shared" si="3"/>
        <v>76343</v>
      </c>
      <c r="T6" s="20">
        <f t="shared" si="3"/>
        <v>71.95</v>
      </c>
      <c r="U6" s="20">
        <f t="shared" si="3"/>
        <v>1061.06</v>
      </c>
      <c r="V6" s="20">
        <f t="shared" si="3"/>
        <v>751</v>
      </c>
      <c r="W6" s="20">
        <f t="shared" si="3"/>
        <v>0.01</v>
      </c>
      <c r="X6" s="20">
        <f t="shared" si="3"/>
        <v>75100</v>
      </c>
      <c r="Y6" s="21">
        <f>IF(Y7="",NA(),Y7)</f>
        <v>86.35</v>
      </c>
      <c r="Z6" s="21">
        <f t="shared" ref="Z6:AH6" si="4">IF(Z7="",NA(),Z7)</f>
        <v>86.98</v>
      </c>
      <c r="AA6" s="21">
        <f t="shared" si="4"/>
        <v>86.27</v>
      </c>
      <c r="AB6" s="21">
        <f t="shared" si="4"/>
        <v>85.01</v>
      </c>
      <c r="AC6" s="21">
        <f t="shared" si="4"/>
        <v>84.34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20.55</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52.05</v>
      </c>
      <c r="BR6" s="21">
        <f t="shared" ref="BR6:BZ6" si="8">IF(BR7="",NA(),BR7)</f>
        <v>47.75</v>
      </c>
      <c r="BS6" s="21">
        <f t="shared" si="8"/>
        <v>45.5</v>
      </c>
      <c r="BT6" s="21">
        <f t="shared" si="8"/>
        <v>48.42</v>
      </c>
      <c r="BU6" s="21">
        <f t="shared" si="8"/>
        <v>48.88</v>
      </c>
      <c r="BV6" s="21">
        <f t="shared" si="8"/>
        <v>57.08</v>
      </c>
      <c r="BW6" s="21">
        <f t="shared" si="8"/>
        <v>55.85</v>
      </c>
      <c r="BX6" s="21">
        <f t="shared" si="8"/>
        <v>53.23</v>
      </c>
      <c r="BY6" s="21">
        <f t="shared" si="8"/>
        <v>50.7</v>
      </c>
      <c r="BZ6" s="21">
        <f t="shared" si="8"/>
        <v>48.13</v>
      </c>
      <c r="CA6" s="20" t="str">
        <f>IF(CA7="","",IF(CA7="-","【-】","【"&amp;SUBSTITUTE(TEXT(CA7,"#,##0.00"),"-","△")&amp;"】"))</f>
        <v>【57.71】</v>
      </c>
      <c r="CB6" s="21">
        <f>IF(CB7="",NA(),CB7)</f>
        <v>200.92</v>
      </c>
      <c r="CC6" s="21">
        <f t="shared" ref="CC6:CK6" si="9">IF(CC7="",NA(),CC7)</f>
        <v>226.63</v>
      </c>
      <c r="CD6" s="21">
        <f t="shared" si="9"/>
        <v>245.91</v>
      </c>
      <c r="CE6" s="21">
        <f t="shared" si="9"/>
        <v>234.57</v>
      </c>
      <c r="CF6" s="21">
        <f t="shared" si="9"/>
        <v>229.3</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55.42</v>
      </c>
      <c r="CN6" s="21">
        <f t="shared" ref="CN6:CV6" si="10">IF(CN7="",NA(),CN7)</f>
        <v>54.25</v>
      </c>
      <c r="CO6" s="21">
        <f t="shared" si="10"/>
        <v>53.63</v>
      </c>
      <c r="CP6" s="21">
        <f t="shared" si="10"/>
        <v>53.2</v>
      </c>
      <c r="CQ6" s="21">
        <f t="shared" si="10"/>
        <v>53.39</v>
      </c>
      <c r="CR6" s="21">
        <f t="shared" si="10"/>
        <v>57.22</v>
      </c>
      <c r="CS6" s="21">
        <f t="shared" si="10"/>
        <v>54.93</v>
      </c>
      <c r="CT6" s="21">
        <f t="shared" si="10"/>
        <v>55.96</v>
      </c>
      <c r="CU6" s="21">
        <f t="shared" si="10"/>
        <v>56.45</v>
      </c>
      <c r="CV6" s="21">
        <f t="shared" si="10"/>
        <v>58.26</v>
      </c>
      <c r="CW6" s="20" t="str">
        <f>IF(CW7="","",IF(CW7="-","【-】","【"&amp;SUBSTITUTE(TEXT(CW7,"#,##0.00"),"-","△")&amp;"】"))</f>
        <v>【56.80】</v>
      </c>
      <c r="CX6" s="21">
        <f>IF(CX7="",NA(),CX7)</f>
        <v>88.66</v>
      </c>
      <c r="CY6" s="21">
        <f t="shared" ref="CY6:DG6" si="11">IF(CY7="",NA(),CY7)</f>
        <v>87.69</v>
      </c>
      <c r="CZ6" s="21">
        <f t="shared" si="11"/>
        <v>85.87</v>
      </c>
      <c r="DA6" s="21">
        <f t="shared" si="11"/>
        <v>85.16</v>
      </c>
      <c r="DB6" s="21">
        <f t="shared" si="11"/>
        <v>85.22</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192104</v>
      </c>
      <c r="D7" s="23">
        <v>47</v>
      </c>
      <c r="E7" s="23">
        <v>18</v>
      </c>
      <c r="F7" s="23">
        <v>0</v>
      </c>
      <c r="G7" s="23">
        <v>0</v>
      </c>
      <c r="H7" s="23" t="s">
        <v>98</v>
      </c>
      <c r="I7" s="23" t="s">
        <v>99</v>
      </c>
      <c r="J7" s="23" t="s">
        <v>100</v>
      </c>
      <c r="K7" s="23" t="s">
        <v>101</v>
      </c>
      <c r="L7" s="23" t="s">
        <v>102</v>
      </c>
      <c r="M7" s="23" t="s">
        <v>103</v>
      </c>
      <c r="N7" s="24" t="s">
        <v>104</v>
      </c>
      <c r="O7" s="24" t="s">
        <v>105</v>
      </c>
      <c r="P7" s="24">
        <v>0.99</v>
      </c>
      <c r="Q7" s="24">
        <v>100</v>
      </c>
      <c r="R7" s="24">
        <v>1760</v>
      </c>
      <c r="S7" s="24">
        <v>76343</v>
      </c>
      <c r="T7" s="24">
        <v>71.95</v>
      </c>
      <c r="U7" s="24">
        <v>1061.06</v>
      </c>
      <c r="V7" s="24">
        <v>751</v>
      </c>
      <c r="W7" s="24">
        <v>0.01</v>
      </c>
      <c r="X7" s="24">
        <v>75100</v>
      </c>
      <c r="Y7" s="24">
        <v>86.35</v>
      </c>
      <c r="Z7" s="24">
        <v>86.98</v>
      </c>
      <c r="AA7" s="24">
        <v>86.27</v>
      </c>
      <c r="AB7" s="24">
        <v>85.01</v>
      </c>
      <c r="AC7" s="24">
        <v>84.34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20.55</v>
      </c>
      <c r="BH7" s="24">
        <v>0</v>
      </c>
      <c r="BI7" s="24">
        <v>0</v>
      </c>
      <c r="BJ7" s="24">
        <v>0</v>
      </c>
      <c r="BK7" s="24">
        <v>407.42</v>
      </c>
      <c r="BL7" s="24">
        <v>386.46</v>
      </c>
      <c r="BM7" s="24">
        <v>421.25</v>
      </c>
      <c r="BN7" s="24">
        <v>398.42</v>
      </c>
      <c r="BO7" s="24">
        <v>393.35</v>
      </c>
      <c r="BP7" s="24">
        <v>310.14</v>
      </c>
      <c r="BQ7" s="24">
        <v>52.05</v>
      </c>
      <c r="BR7" s="24">
        <v>47.75</v>
      </c>
      <c r="BS7" s="24">
        <v>45.5</v>
      </c>
      <c r="BT7" s="24">
        <v>48.42</v>
      </c>
      <c r="BU7" s="24">
        <v>48.88</v>
      </c>
      <c r="BV7" s="24">
        <v>57.08</v>
      </c>
      <c r="BW7" s="24">
        <v>55.85</v>
      </c>
      <c r="BX7" s="24">
        <v>53.23</v>
      </c>
      <c r="BY7" s="24">
        <v>50.7</v>
      </c>
      <c r="BZ7" s="24">
        <v>48.13</v>
      </c>
      <c r="CA7" s="24">
        <v>57.71</v>
      </c>
      <c r="CB7" s="24">
        <v>200.92</v>
      </c>
      <c r="CC7" s="24">
        <v>226.63</v>
      </c>
      <c r="CD7" s="24">
        <v>245.91</v>
      </c>
      <c r="CE7" s="24">
        <v>234.57</v>
      </c>
      <c r="CF7" s="24">
        <v>229.3</v>
      </c>
      <c r="CG7" s="24">
        <v>286.86</v>
      </c>
      <c r="CH7" s="24">
        <v>287.91000000000003</v>
      </c>
      <c r="CI7" s="24">
        <v>283.3</v>
      </c>
      <c r="CJ7" s="24">
        <v>289.81</v>
      </c>
      <c r="CK7" s="24">
        <v>301.54000000000002</v>
      </c>
      <c r="CL7" s="24">
        <v>286.17</v>
      </c>
      <c r="CM7" s="24">
        <v>55.42</v>
      </c>
      <c r="CN7" s="24">
        <v>54.25</v>
      </c>
      <c r="CO7" s="24">
        <v>53.63</v>
      </c>
      <c r="CP7" s="24">
        <v>53.2</v>
      </c>
      <c r="CQ7" s="24">
        <v>53.39</v>
      </c>
      <c r="CR7" s="24">
        <v>57.22</v>
      </c>
      <c r="CS7" s="24">
        <v>54.93</v>
      </c>
      <c r="CT7" s="24">
        <v>55.96</v>
      </c>
      <c r="CU7" s="24">
        <v>56.45</v>
      </c>
      <c r="CV7" s="24">
        <v>58.26</v>
      </c>
      <c r="CW7" s="24">
        <v>56.8</v>
      </c>
      <c r="CX7" s="24">
        <v>88.66</v>
      </c>
      <c r="CY7" s="24">
        <v>87.69</v>
      </c>
      <c r="CZ7" s="24">
        <v>85.87</v>
      </c>
      <c r="DA7" s="24">
        <v>85.16</v>
      </c>
      <c r="DB7" s="24">
        <v>85.22</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武川賢太郎</cp:lastModifiedBy>
  <cp:lastPrinted>2023-01-25T05:40:45Z</cp:lastPrinted>
  <dcterms:created xsi:type="dcterms:W3CDTF">2022-12-01T02:07:19Z</dcterms:created>
  <dcterms:modified xsi:type="dcterms:W3CDTF">2023-01-25T08:13:53Z</dcterms:modified>
  <cp:category/>
</cp:coreProperties>
</file>