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sfile01\Busho$\下水道課\＄＄★ 庁内（調査等）\財政課\財政担当\経営比較分析表\R3下水道事業経営比較分析表\"/>
    </mc:Choice>
  </mc:AlternateContent>
  <xr:revisionPtr revIDLastSave="0" documentId="13_ncr:1_{8B4AB4C8-91B2-4663-8AAA-073FD231D7B8}" xr6:coauthVersionLast="47" xr6:coauthVersionMax="47" xr10:uidLastSave="{00000000-0000-0000-0000-000000000000}"/>
  <workbookProtection workbookAlgorithmName="SHA-512" workbookHashValue="M/Vz3E08G0Vc26LCgz5//5+H0JW3a7KP0Ogs1ak90zqxP2zJ06mP7AMFtmMClbGWu54Ce+Lentifrx+QB89oIw==" workbookSaltValue="xaqVL9n4krofsMBUPpDgsA==" workbookSpinCount="100000" lockStructure="1"/>
  <bookViews>
    <workbookView xWindow="-108" yWindow="-108" windowWidth="23256" windowHeight="12576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P6" i="5"/>
  <c r="P10" i="4" s="1"/>
  <c r="O6" i="5"/>
  <c r="I10" i="4" s="1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E86" i="4"/>
  <c r="AT10" i="4"/>
  <c r="AL10" i="4"/>
  <c r="AD10" i="4"/>
  <c r="W10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<sst xmlns="http://schemas.openxmlformats.org/spreadsheetml/2006/main" count="247" uniqueCount="118">
  <si>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</si>
  <si>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</si>
  <si>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</si>
  <si>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</si>
  <si>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</si>
  <si>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</si>
  <si>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</si>
  <si>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</si>
  <si>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</si>
  <si>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</si>
  <si>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</si>
  <si>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</si>
  <si>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</si>
  <si>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</si>
  <si>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</si>
  <si>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</si>
  <si>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</si>
  <si>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</si>
  <si>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</si>
  <si>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</si>
  <si>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</si>
  <si>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</si>
  <si>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</si>
  <si>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</si>
  <si>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</si>
  <si>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</si>
  <si>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</si>
  <si>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</si>
  <si>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</si>
  <si>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</si>
  <si>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</si>
  <si>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</si>
  <si>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</si>
  <si>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</si>
  <si>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</si>
  <si>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</si>
  <si>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</si>
  <si>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</si>
  <si>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</si>
  <si>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</si>
  <si>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</si>
  <si>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</si>
  <si>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</si>
  <si>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</si>
  <si>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</si>
  <si>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</si>
  <si>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</si>
  <si>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</si>
  <si>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</si>
  <si>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</si>
  <si>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</si>
  <si>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</si>
  <si>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</si>
  <si>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</si>
  <si>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</si>
  <si>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</si>
  <si>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</si>
  <si>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</si>
  <si>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</si>
  <si>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</si>
  <si>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</si>
  <si>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</si>
  <si>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</si>
  <si>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</si>
  <si>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</si>
  <si>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</si>
  <si>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</si>
  <si>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</si>
  <si>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</si>
  <si>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</si>
  <si>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</si>
  <si>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</si>
  <si>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</si>
  <si>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</si>
  <si>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</si>
  <si>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</si>
  <si>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</si>
  <si>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</si>
  <si>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</si>
  <si>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</si>
  <si>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</si>
  <si>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</si>
  <si>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</si>
  <si>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</si>
  <si>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</si>
  <si>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</si>
  <si>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</si>
  <si>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</si>
  <si>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</si>
  <si>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</si>
  <si>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</si>
  <si>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</si>
  <si>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</si>
  <si>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</si>
  <si>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</si>
  <si>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</si>
  <si>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</si>
  <si>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山梨市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</si>
  <si>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</si>
  <si>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</si>
  <si>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</si>
  <si>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</si>
  <si>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</si>
  <si>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</si>
  <si>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</si>
  <si>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</si>
  <si>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</si>
  <si>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</si>
  <si>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</si>
  <si>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</si>
  <si>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</si>
  <si>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</si>
  <si>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</si>
  <si>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</si>
  <si>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</si>
  <si>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①収益的収支比率は一般会計の繰入により100％になっている。
人口減や少高齢化に年々整備申請数が減少しており、整備の大半が新築に伴うものであることから、本来の目的である単独浄化槽からの転換が進んでいないため、本年度で整備事業は終了した。維持管理ついても見直しを検討する段階にある。
④企業債残高対事業規模比率に関しては、設置整備数が平成17年度をピークに大幅に減少しているため、企業債の借り入れもそれに比例し、今後整備による借り入れがなくなることから一定の減少となる。
⑤経費回収率のアップは、管理における費用の減少したことによるもの。</t>
    <rPh sb="36" eb="39">
      <t>コウレイカ</t>
    </rPh>
    <rPh sb="104" eb="107">
      <t>ホンネンド</t>
    </rPh>
    <rPh sb="108" eb="112">
      <t>セイビジギョウ</t>
    </rPh>
    <rPh sb="113" eb="115">
      <t>シュウリョウ</t>
    </rPh>
    <rPh sb="118" eb="122">
      <t>イジカンリ</t>
    </rPh>
    <rPh sb="205" eb="207">
      <t>コンゴ</t>
    </rPh>
    <rPh sb="207" eb="209">
      <t>セイビ</t>
    </rPh>
    <rPh sb="212" eb="213">
      <t>カ</t>
    </rPh>
    <rPh sb="214" eb="215">
      <t>イ</t>
    </rPh>
    <rPh sb="225" eb="227">
      <t>イッテイ</t>
    </rPh>
    <rPh sb="228" eb="230">
      <t>ゲンショウ</t>
    </rPh>
    <rPh sb="247" eb="249">
      <t>カンリ</t>
    </rPh>
    <rPh sb="253" eb="255">
      <t>ヒヨウ</t>
    </rPh>
    <rPh sb="256" eb="258">
      <t>ゲンショウ</t>
    </rPh>
    <phoneticPr fontId="4"/>
  </si>
  <si>
    <t>　事業開始から20年以上経過し、設備の老朽化による維持管理（修繕）の費用が多いため、⑥汚水処理原価が類似団体平均値より高い状況である。
　施設維持のため、計画的な修繕や更新を図る必要がある。</t>
    <rPh sb="1" eb="3">
      <t>ジギョウ</t>
    </rPh>
    <rPh sb="3" eb="5">
      <t>カイシ</t>
    </rPh>
    <rPh sb="9" eb="12">
      <t>ネンイジョウ</t>
    </rPh>
    <rPh sb="12" eb="14">
      <t>ケイカ</t>
    </rPh>
    <rPh sb="16" eb="18">
      <t>セツビ</t>
    </rPh>
    <rPh sb="19" eb="22">
      <t>ロウキュウカ</t>
    </rPh>
    <rPh sb="25" eb="27">
      <t>イジ</t>
    </rPh>
    <rPh sb="27" eb="29">
      <t>カンリ</t>
    </rPh>
    <rPh sb="30" eb="32">
      <t>シュウゼン</t>
    </rPh>
    <rPh sb="34" eb="36">
      <t>ヒヨウ</t>
    </rPh>
    <rPh sb="37" eb="38">
      <t>オオ</t>
    </rPh>
    <rPh sb="43" eb="47">
      <t>オスイショリ</t>
    </rPh>
    <rPh sb="47" eb="49">
      <t>ゲンカ</t>
    </rPh>
    <rPh sb="59" eb="60">
      <t>タカ</t>
    </rPh>
    <rPh sb="69" eb="71">
      <t>シセツ</t>
    </rPh>
    <rPh sb="71" eb="73">
      <t>イジ</t>
    </rPh>
    <rPh sb="77" eb="79">
      <t>ケイカク</t>
    </rPh>
    <rPh sb="84" eb="86">
      <t>コウシン</t>
    </rPh>
    <rPh sb="87" eb="88">
      <t>ハカ</t>
    </rPh>
    <phoneticPr fontId="4"/>
  </si>
  <si>
    <t>　単独浄化槽からの転換が進まないため、整備事業は終了した。
　公営企業会計への移行が令和5年度までと義務付けられた。今後の維持管理について、料金改定も含め、抜本的な事業の見直し図る必要がある。</t>
    <rPh sb="1" eb="6">
      <t>タンドクジョウカソウ</t>
    </rPh>
    <rPh sb="9" eb="11">
      <t>テンカン</t>
    </rPh>
    <rPh sb="12" eb="13">
      <t>スス</t>
    </rPh>
    <rPh sb="19" eb="23">
      <t>セイビジギョウ</t>
    </rPh>
    <rPh sb="24" eb="26">
      <t>シュウリョウ</t>
    </rPh>
    <rPh sb="31" eb="33">
      <t>コウエイ</t>
    </rPh>
    <rPh sb="33" eb="35">
      <t>キギョウ</t>
    </rPh>
    <rPh sb="35" eb="37">
      <t>カイケイ</t>
    </rPh>
    <rPh sb="39" eb="41">
      <t>イコウ</t>
    </rPh>
    <rPh sb="42" eb="43">
      <t>レイ</t>
    </rPh>
    <rPh sb="43" eb="44">
      <t>ワ</t>
    </rPh>
    <rPh sb="45" eb="47">
      <t>ネンド</t>
    </rPh>
    <rPh sb="50" eb="53">
      <t>ギムヅ</t>
    </rPh>
    <rPh sb="58" eb="60">
      <t>コンゴ</t>
    </rPh>
    <rPh sb="61" eb="65">
      <t>イジカンリ</t>
    </rPh>
    <rPh sb="70" eb="72">
      <t>リョウキン</t>
    </rPh>
    <rPh sb="72" eb="74">
      <t>カイテイ</t>
    </rPh>
    <rPh sb="75" eb="76">
      <t>フク</t>
    </rPh>
    <rPh sb="78" eb="81">
      <t>バッポンテキ</t>
    </rPh>
    <rPh sb="82" eb="84">
      <t>ジギョウ</t>
    </rPh>
    <rPh sb="85" eb="87">
      <t>ミナオ</t>
    </rPh>
    <rPh sb="88" eb="89">
      <t>ハカ</t>
    </rPh>
    <rPh sb="90" eb="9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</si>
</sst>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4-4E3A-8B80-820E30458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24-4E3A-8B80-820E30458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27.47</c:v>
                </c:pt>
                <c:pt idx="1">
                  <c:v>26.59</c:v>
                </c:pt>
                <c:pt idx="2">
                  <c:v>25.63</c:v>
                </c:pt>
                <c:pt idx="3">
                  <c:v>24.77</c:v>
                </c:pt>
                <c:pt idx="4">
                  <c:v>23.52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33-49BF-8227-2E6ED6602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61.79</c:v>
                </c:pt>
                <c:pt idx="1">
                  <c:v>59.94</c:v>
                </c:pt>
                <c:pt idx="2">
                  <c:v>59.64</c:v>
                </c:pt>
                <c:pt idx="3">
                  <c:v>58.19</c:v>
                </c:pt>
                <c:pt idx="4">
                  <c:v>56.52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33-49BF-8227-2E6ED6602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9-43A3-85EF-9A04713F6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92.44</c:v>
                </c:pt>
                <c:pt idx="1">
                  <c:v>89.66</c:v>
                </c:pt>
                <c:pt idx="2">
                  <c:v>90.63</c:v>
                </c:pt>
                <c:pt idx="3">
                  <c:v>87.8</c:v>
                </c:pt>
                <c:pt idx="4">
                  <c:v>88.43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09-43A3-85EF-9A04713F6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99.17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1-48D0-9FE9-0211844A8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61-48D0-9FE9-0211844A8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1-4713-AEF8-A8097E81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61-4713-AEF8-A8097E81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E-44B7-9173-9B94E49BE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0E-44B7-9173-9B94E49BE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6-4510-8CED-71AB78889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86-4510-8CED-71AB78889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8-4623-BEA8-6C32DB1AF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8-4623-BEA8-6C32DB1AF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562.04999999999995</c:v>
                </c:pt>
                <c:pt idx="1">
                  <c:v>283.54000000000002</c:v>
                </c:pt>
                <c:pt idx="2">
                  <c:v>268.79000000000002</c:v>
                </c:pt>
                <c:pt idx="3">
                  <c:v>247.32</c:v>
                </c:pt>
                <c:pt idx="4">
                  <c:v>238.06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AFB-952E-8A7624CDE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244.85</c:v>
                </c:pt>
                <c:pt idx="1">
                  <c:v>296.89</c:v>
                </c:pt>
                <c:pt idx="2">
                  <c:v>270.57</c:v>
                </c:pt>
                <c:pt idx="3">
                  <c:v>294.27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EE-4AFB-952E-8A7624CDE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59.94</c:v>
                </c:pt>
                <c:pt idx="1">
                  <c:v>56.25</c:v>
                </c:pt>
                <c:pt idx="2">
                  <c:v>61.59</c:v>
                </c:pt>
                <c:pt idx="3">
                  <c:v>62.94</c:v>
                </c:pt>
                <c:pt idx="4">
                  <c:v>70.36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E-4813-9B75-940699A0F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64.78</c:v>
                </c:pt>
                <c:pt idx="1">
                  <c:v>63.06</c:v>
                </c:pt>
                <c:pt idx="2">
                  <c:v>62.5</c:v>
                </c:pt>
                <c:pt idx="3">
                  <c:v>60.59</c:v>
                </c:pt>
                <c:pt idx="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EE-4813-9B75-940699A0F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323.58</c:v>
                </c:pt>
                <c:pt idx="1">
                  <c:v>351.03</c:v>
                </c:pt>
                <c:pt idx="2">
                  <c:v>334.04</c:v>
                </c:pt>
                <c:pt idx="3">
                  <c:v>343.17</c:v>
                </c:pt>
                <c:pt idx="4">
                  <c:v>315.77999999999997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5-4069-B2B7-EF739CE09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250.21</c:v>
                </c:pt>
                <c:pt idx="1">
                  <c:v>264.77</c:v>
                </c:pt>
                <c:pt idx="2">
                  <c:v>269.33</c:v>
                </c:pt>
                <c:pt idx="3">
                  <c:v>280.23</c:v>
                </c:pt>
                <c:pt idx="4">
                  <c:v>282.70999999999998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15-4069-B2B7-EF739CE09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【286.17】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V53" zoomScaleNormal="100" workbookViewId="0">
      <selection activeCell="BL83" sqref="BL83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2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2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1" t="str">
        <f>データ!H6</f>
        <v>山梨県　山梨市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2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特定地域生活排水処理</v>
      </c>
      <c r="Q8" s="66"/>
      <c r="R8" s="66"/>
      <c r="S8" s="66"/>
      <c r="T8" s="66"/>
      <c r="U8" s="66"/>
      <c r="V8" s="66"/>
      <c r="W8" s="66" t="str">
        <f>データ!L6</f>
        <v>K2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33842</v>
      </c>
      <c r="AM8" s="55"/>
      <c r="AN8" s="55"/>
      <c r="AO8" s="55"/>
      <c r="AP8" s="55"/>
      <c r="AQ8" s="55"/>
      <c r="AR8" s="55"/>
      <c r="AS8" s="55"/>
      <c r="AT8" s="54">
        <f>データ!T6</f>
        <v>289.8</v>
      </c>
      <c r="AU8" s="54"/>
      <c r="AV8" s="54"/>
      <c r="AW8" s="54"/>
      <c r="AX8" s="54"/>
      <c r="AY8" s="54"/>
      <c r="AZ8" s="54"/>
      <c r="BA8" s="54"/>
      <c r="BB8" s="54">
        <f>データ!U6</f>
        <v>116.78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2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2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3.95</v>
      </c>
      <c r="Q10" s="54"/>
      <c r="R10" s="54"/>
      <c r="S10" s="54"/>
      <c r="T10" s="54"/>
      <c r="U10" s="54"/>
      <c r="V10" s="54"/>
      <c r="W10" s="54">
        <f>データ!Q6</f>
        <v>100</v>
      </c>
      <c r="X10" s="54"/>
      <c r="Y10" s="54"/>
      <c r="Z10" s="54"/>
      <c r="AA10" s="54"/>
      <c r="AB10" s="54"/>
      <c r="AC10" s="54"/>
      <c r="AD10" s="55">
        <f>データ!R6</f>
        <v>3405</v>
      </c>
      <c r="AE10" s="55"/>
      <c r="AF10" s="55"/>
      <c r="AG10" s="55"/>
      <c r="AH10" s="55"/>
      <c r="AI10" s="55"/>
      <c r="AJ10" s="55"/>
      <c r="AK10" s="2"/>
      <c r="AL10" s="55">
        <f>データ!V6</f>
        <v>1332</v>
      </c>
      <c r="AM10" s="55"/>
      <c r="AN10" s="55"/>
      <c r="AO10" s="55"/>
      <c r="AP10" s="55"/>
      <c r="AQ10" s="55"/>
      <c r="AR10" s="55"/>
      <c r="AS10" s="55"/>
      <c r="AT10" s="54">
        <f>データ!W6</f>
        <v>9.26</v>
      </c>
      <c r="AU10" s="54"/>
      <c r="AV10" s="54"/>
      <c r="AW10" s="54"/>
      <c r="AX10" s="54"/>
      <c r="AY10" s="54"/>
      <c r="AZ10" s="54"/>
      <c r="BA10" s="54"/>
      <c r="BB10" s="54">
        <f>データ!X6</f>
        <v>143.84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2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【310.14】</v>
      </c>
      <c r="I86" s="12" t="str">
        <f>データ!CA6</f>
        <v>【57.71】</v>
      </c>
      <c r="J86" s="12" t="str">
        <f>データ!CL6</f>
        <v>【286.17】</v>
      </c>
      <c r="K86" s="12" t="str">
        <f>データ!CW6</f>
        <v>【56.80】</v>
      </c>
      <c r="L86" s="12" t="str">
        <f>データ!DH6</f>
        <v>【83.38】</v>
      </c>
      <c r="M86" s="12" t="s">
        <v>43</v>
      </c>
      <c r="N86" s="12" t="s">
        <v>43</v>
      </c>
      <c r="O86" s="12" t="str">
        <f>データ!EO6</f>
        <v>【-】</v>
      </c>
    </row>
  </sheetData>
  <sheetProtection algorithmName="SHA-512" hashValue="RAOXzoMuYbzc1YFd6hQMGd2y3+pcELbhXeYwwL4tubSDbxD5lyU1IdRio0DsUICSvA0xAMZ+tq94xBh0qNFG7A==" saltValue="4zADujVxYiFWwc+ZqMHVR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2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2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2">
      <c r="A6" s="14" t="s">
        <v>96</v>
      </c>
      <c r="B6" s="19">
        <f>B7</f>
        <v>2021</v>
      </c>
      <c r="C6" s="19">
        <f t="shared" ref="C6:X6" si="3">C7</f>
        <v>192058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山梨県　山梨市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3.95</v>
      </c>
      <c r="Q6" s="20">
        <f t="shared" si="3"/>
        <v>100</v>
      </c>
      <c r="R6" s="20">
        <f t="shared" si="3"/>
        <v>3405</v>
      </c>
      <c r="S6" s="20">
        <f t="shared" si="3"/>
        <v>33842</v>
      </c>
      <c r="T6" s="20">
        <f t="shared" si="3"/>
        <v>289.8</v>
      </c>
      <c r="U6" s="20">
        <f t="shared" si="3"/>
        <v>116.78</v>
      </c>
      <c r="V6" s="20">
        <f t="shared" si="3"/>
        <v>1332</v>
      </c>
      <c r="W6" s="20">
        <f t="shared" si="3"/>
        <v>9.26</v>
      </c>
      <c r="X6" s="20">
        <f t="shared" si="3"/>
        <v>143.84</v>
      </c>
      <c r="Y6" s="21">
        <f>IF(Y7="",NA(),Y7)</f>
        <v>99.17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562.04999999999995</v>
      </c>
      <c r="BG6" s="21">
        <f t="shared" ref="BG6:BO6" si="7">IF(BG7="",NA(),BG7)</f>
        <v>283.54000000000002</v>
      </c>
      <c r="BH6" s="21">
        <f t="shared" si="7"/>
        <v>268.79000000000002</v>
      </c>
      <c r="BI6" s="21">
        <f t="shared" si="7"/>
        <v>247.32</v>
      </c>
      <c r="BJ6" s="21">
        <f t="shared" si="7"/>
        <v>238.06</v>
      </c>
      <c r="BK6" s="21">
        <f t="shared" si="7"/>
        <v>244.85</v>
      </c>
      <c r="BL6" s="21">
        <f t="shared" si="7"/>
        <v>296.89</v>
      </c>
      <c r="BM6" s="21">
        <f t="shared" si="7"/>
        <v>270.57</v>
      </c>
      <c r="BN6" s="21">
        <f t="shared" si="7"/>
        <v>294.27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【310.14】</v>
      </c>
      <c r="BQ6" s="21">
        <f>IF(BQ7="",NA(),BQ7)</f>
        <v>59.94</v>
      </c>
      <c r="BR6" s="21">
        <f t="shared" ref="BR6:BZ6" si="8">IF(BR7="",NA(),BR7)</f>
        <v>56.25</v>
      </c>
      <c r="BS6" s="21">
        <f t="shared" si="8"/>
        <v>61.59</v>
      </c>
      <c r="BT6" s="21">
        <f t="shared" si="8"/>
        <v>62.94</v>
      </c>
      <c r="BU6" s="21">
        <f t="shared" si="8"/>
        <v>70.36</v>
      </c>
      <c r="BV6" s="21">
        <f t="shared" si="8"/>
        <v>64.78</v>
      </c>
      <c r="BW6" s="21">
        <f t="shared" si="8"/>
        <v>63.06</v>
      </c>
      <c r="BX6" s="21">
        <f t="shared" si="8"/>
        <v>62.5</v>
      </c>
      <c r="BY6" s="21">
        <f t="shared" si="8"/>
        <v>60.59</v>
      </c>
      <c r="BZ6" s="21">
        <f t="shared" si="8"/>
        <v>60</v>
      </c>
      <c r="CA6" s="20" t="str">
        <f>IF(CA7="","",IF(CA7="-","【-】","【"&amp;SUBSTITUTE(TEXT(CA7,"#,##0.00"),"-","△")&amp;"】"))</f>
        <v>【57.71】</v>
      </c>
      <c r="CB6" s="21">
        <f>IF(CB7="",NA(),CB7)</f>
        <v>323.58</v>
      </c>
      <c r="CC6" s="21">
        <f t="shared" ref="CC6:CK6" si="9">IF(CC7="",NA(),CC7)</f>
        <v>351.03</v>
      </c>
      <c r="CD6" s="21">
        <f t="shared" si="9"/>
        <v>334.04</v>
      </c>
      <c r="CE6" s="21">
        <f t="shared" si="9"/>
        <v>343.17</v>
      </c>
      <c r="CF6" s="21">
        <f t="shared" si="9"/>
        <v>315.77999999999997</v>
      </c>
      <c r="CG6" s="21">
        <f t="shared" si="9"/>
        <v>250.21</v>
      </c>
      <c r="CH6" s="21">
        <f t="shared" si="9"/>
        <v>264.77</v>
      </c>
      <c r="CI6" s="21">
        <f t="shared" si="9"/>
        <v>269.33</v>
      </c>
      <c r="CJ6" s="21">
        <f t="shared" si="9"/>
        <v>280.23</v>
      </c>
      <c r="CK6" s="21">
        <f t="shared" si="9"/>
        <v>282.70999999999998</v>
      </c>
      <c r="CL6" s="20" t="str">
        <f>IF(CL7="","",IF(CL7="-","【-】","【"&amp;SUBSTITUTE(TEXT(CL7,"#,##0.00"),"-","△")&amp;"】"))</f>
        <v>【286.17】</v>
      </c>
      <c r="CM6" s="21">
        <f>IF(CM7="",NA(),CM7)</f>
        <v>27.47</v>
      </c>
      <c r="CN6" s="21">
        <f t="shared" ref="CN6:CV6" si="10">IF(CN7="",NA(),CN7)</f>
        <v>26.59</v>
      </c>
      <c r="CO6" s="21">
        <f t="shared" si="10"/>
        <v>25.63</v>
      </c>
      <c r="CP6" s="21">
        <f t="shared" si="10"/>
        <v>24.77</v>
      </c>
      <c r="CQ6" s="21">
        <f t="shared" si="10"/>
        <v>23.52</v>
      </c>
      <c r="CR6" s="21">
        <f t="shared" si="10"/>
        <v>61.79</v>
      </c>
      <c r="CS6" s="21">
        <f t="shared" si="10"/>
        <v>59.94</v>
      </c>
      <c r="CT6" s="21">
        <f t="shared" si="10"/>
        <v>59.64</v>
      </c>
      <c r="CU6" s="21">
        <f t="shared" si="10"/>
        <v>58.19</v>
      </c>
      <c r="CV6" s="21">
        <f t="shared" si="10"/>
        <v>56.52</v>
      </c>
      <c r="CW6" s="20" t="str">
        <f>IF(CW7="","",IF(CW7="-","【-】","【"&amp;SUBSTITUTE(TEXT(CW7,"#,##0.00"),"-","△")&amp;"】"))</f>
        <v>【56.80】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92.44</v>
      </c>
      <c r="DD6" s="21">
        <f t="shared" si="11"/>
        <v>89.66</v>
      </c>
      <c r="DE6" s="21">
        <f t="shared" si="11"/>
        <v>90.63</v>
      </c>
      <c r="DF6" s="21">
        <f t="shared" si="11"/>
        <v>87.8</v>
      </c>
      <c r="DG6" s="21">
        <f t="shared" si="11"/>
        <v>88.43</v>
      </c>
      <c r="DH6" s="20" t="str">
        <f>IF(DH7="","",IF(DH7="-","【-】","【"&amp;SUBSTITUTE(TEXT(DH7,"#,##0.00"),"-","△")&amp;"】"))</f>
        <v>【83.38】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2">
      <c r="A7" s="14"/>
      <c r="B7" s="23">
        <v>2021</v>
      </c>
      <c r="C7" s="23">
        <v>192058</v>
      </c>
      <c r="D7" s="23">
        <v>47</v>
      </c>
      <c r="E7" s="23">
        <v>18</v>
      </c>
      <c r="F7" s="23">
        <v>0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3.95</v>
      </c>
      <c r="Q7" s="24">
        <v>100</v>
      </c>
      <c r="R7" s="24">
        <v>3405</v>
      </c>
      <c r="S7" s="24">
        <v>33842</v>
      </c>
      <c r="T7" s="24">
        <v>289.8</v>
      </c>
      <c r="U7" s="24">
        <v>116.78</v>
      </c>
      <c r="V7" s="24">
        <v>1332</v>
      </c>
      <c r="W7" s="24">
        <v>9.26</v>
      </c>
      <c r="X7" s="24">
        <v>143.84</v>
      </c>
      <c r="Y7" s="24">
        <v>99.17</v>
      </c>
      <c r="Z7" s="24">
        <v>100</v>
      </c>
      <c r="AA7" s="24">
        <v>100</v>
      </c>
      <c r="AB7" s="24">
        <v>100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562.04999999999995</v>
      </c>
      <c r="BG7" s="24">
        <v>283.54000000000002</v>
      </c>
      <c r="BH7" s="24">
        <v>268.79000000000002</v>
      </c>
      <c r="BI7" s="24">
        <v>247.32</v>
      </c>
      <c r="BJ7" s="24">
        <v>238.06</v>
      </c>
      <c r="BK7" s="24">
        <v>244.85</v>
      </c>
      <c r="BL7" s="24">
        <v>296.89</v>
      </c>
      <c r="BM7" s="24">
        <v>270.57</v>
      </c>
      <c r="BN7" s="24">
        <v>294.27</v>
      </c>
      <c r="BO7" s="24">
        <v>294.08999999999997</v>
      </c>
      <c r="BP7" s="24">
        <v>310.14</v>
      </c>
      <c r="BQ7" s="24">
        <v>59.94</v>
      </c>
      <c r="BR7" s="24">
        <v>56.25</v>
      </c>
      <c r="BS7" s="24">
        <v>61.59</v>
      </c>
      <c r="BT7" s="24">
        <v>62.94</v>
      </c>
      <c r="BU7" s="24">
        <v>70.36</v>
      </c>
      <c r="BV7" s="24">
        <v>64.78</v>
      </c>
      <c r="BW7" s="24">
        <v>63.06</v>
      </c>
      <c r="BX7" s="24">
        <v>62.5</v>
      </c>
      <c r="BY7" s="24">
        <v>60.59</v>
      </c>
      <c r="BZ7" s="24">
        <v>60</v>
      </c>
      <c r="CA7" s="24">
        <v>57.71</v>
      </c>
      <c r="CB7" s="24">
        <v>323.58</v>
      </c>
      <c r="CC7" s="24">
        <v>351.03</v>
      </c>
      <c r="CD7" s="24">
        <v>334.04</v>
      </c>
      <c r="CE7" s="24">
        <v>343.17</v>
      </c>
      <c r="CF7" s="24">
        <v>315.77999999999997</v>
      </c>
      <c r="CG7" s="24">
        <v>250.21</v>
      </c>
      <c r="CH7" s="24">
        <v>264.77</v>
      </c>
      <c r="CI7" s="24">
        <v>269.33</v>
      </c>
      <c r="CJ7" s="24">
        <v>280.23</v>
      </c>
      <c r="CK7" s="24">
        <v>282.70999999999998</v>
      </c>
      <c r="CL7" s="24">
        <v>286.17</v>
      </c>
      <c r="CM7" s="24">
        <v>27.47</v>
      </c>
      <c r="CN7" s="24">
        <v>26.59</v>
      </c>
      <c r="CO7" s="24">
        <v>25.63</v>
      </c>
      <c r="CP7" s="24">
        <v>24.77</v>
      </c>
      <c r="CQ7" s="24">
        <v>23.52</v>
      </c>
      <c r="CR7" s="24">
        <v>61.79</v>
      </c>
      <c r="CS7" s="24">
        <v>59.94</v>
      </c>
      <c r="CT7" s="24">
        <v>59.64</v>
      </c>
      <c r="CU7" s="24">
        <v>58.19</v>
      </c>
      <c r="CV7" s="24">
        <v>56.52</v>
      </c>
      <c r="CW7" s="24">
        <v>56.8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92.44</v>
      </c>
      <c r="DD7" s="24">
        <v>89.66</v>
      </c>
      <c r="DE7" s="24">
        <v>90.63</v>
      </c>
      <c r="DF7" s="24">
        <v>87.8</v>
      </c>
      <c r="DG7" s="24">
        <v>88.43</v>
      </c>
      <c r="DH7" s="24">
        <v>83.38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103</v>
      </c>
      <c r="EF7" s="24" t="s">
        <v>103</v>
      </c>
      <c r="EG7" s="24" t="s">
        <v>103</v>
      </c>
      <c r="EH7" s="24" t="s">
        <v>103</v>
      </c>
      <c r="EI7" s="24" t="s">
        <v>103</v>
      </c>
      <c r="EJ7" s="24" t="s">
        <v>103</v>
      </c>
      <c r="EK7" s="24" t="s">
        <v>103</v>
      </c>
      <c r="EL7" s="24" t="s">
        <v>103</v>
      </c>
      <c r="EM7" s="24" t="s">
        <v>103</v>
      </c>
      <c r="EN7" s="24" t="s">
        <v>103</v>
      </c>
      <c r="EO7" s="24" t="s">
        <v>103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2">
      <c r="B13" t="s">
        <v>112</v>
      </c>
      <c r="C13" t="s">
        <v>112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渡邉 直人</cp:lastModifiedBy>
  <cp:lastPrinted>2023-02-01T03:04:29Z</cp:lastPrinted>
  <dcterms:created xsi:type="dcterms:W3CDTF">2023-01-13T00:09:01Z</dcterms:created>
  <dcterms:modified xsi:type="dcterms:W3CDTF">2023-02-01T03:11:12Z</dcterms:modified>
  <cp:category/>
</cp:coreProperties>
</file>