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3市町村等→山梨県\03堀内（水道・病院）\01法適用\01上水道\04山梨市\"/>
    </mc:Choice>
  </mc:AlternateContent>
  <workbookProtection workbookAlgorithmName="SHA-512" workbookHashValue="ehiO3CDe3wtDyy1EzW9x4SBs/Ic0vap/0OdY2aT2nllZNWZNlMoGMWSUXt2DST3NLvmxeCQwXb3qtt6eTNIFgQ==" workbookSaltValue="XMSlFr1ZWer2VvUlYjsr0Q==" workbookSpinCount="100000" lockStructure="1"/>
  <bookViews>
    <workbookView xWindow="0" yWindow="0" windowWidth="18432" windowHeight="9684"/>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<sst xmlns="http://schemas.openxmlformats.org/spreadsheetml/2006/main" count="228" uniqueCount="114">
  <si>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</si>
  <si>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</si>
  <si>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</si>
  <si>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</si>
  <si>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</si>
  <si>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</si>
  <si>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</si>
  <si>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</si>
  <si>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</si>
  <si>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</si>
  <si>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</si>
  <si>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</si>
  <si>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</si>
  <si>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</si>
  <si>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</si>
  <si>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</si>
  <si>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</si>
  <si>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</si>
  <si>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</si>
  <si>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</si>
  <si>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</si>
  <si>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</si>
  <si>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</si>
  <si>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</si>
  <si>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</si>
  <si>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</si>
  <si>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</si>
  <si>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</si>
  <si>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</si>
  <si>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</si>
  <si>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</si>
  <si>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</si>
  <si>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</si>
  <si>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</si>
  <si>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</si>
  <si>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</si>
  <si>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</si>
  <si>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</si>
  <si>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</si>
  <si>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</si>
  <si>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</si>
  <si>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</si>
  <si>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</si>
  <si>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</si>
  <si>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</si>
  <si>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</si>
  <si>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</si>
  <si>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</si>
  <si>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</si>
  <si>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</si>
  <si>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</si>
  <si>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</si>
  <si>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</si>
  <si>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</si>
  <si>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</si>
  <si>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</si>
  <si>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</si>
  <si>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</si>
  <si>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</si>
  <si>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</si>
  <si>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</si>
  <si>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</si>
  <si>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</si>
  <si>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</si>
  <si>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</si>
  <si>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</si>
  <si>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</si>
  <si>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</si>
  <si>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</si>
  <si>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</si>
  <si>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</si>
  <si>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</si>
  <si>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</si>
  <si>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</si>
  <si>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</si>
  <si>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</si>
  <si>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</si>
  <si>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</si>
  <si>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</si>
  <si>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</si>
  <si>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</si>
  <si>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</si>
  <si>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</si>
  <si>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</si>
  <si>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</si>
  <si>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</si>
  <si>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</si>
  <si>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</si>
  <si>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</si>
  <si>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</si>
  <si>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</si>
  <si>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</si>
  <si>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</si>
  <si>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</si>
  <si>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</si>
  <si>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</si>
  <si>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</si>
  <si>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</si>
  <si>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</si>
  <si>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</si>
  <si>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</si>
  <si>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</si>
  <si>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</si>
  <si>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</si>
  <si>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</si>
  <si>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</si>
  <si>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</si>
  <si>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</si>
  <si>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</si>
  <si>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</si>
  <si>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</si>
  <si>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46.82%」は、類似団体と比較し低い値であるが、管路経年化率「25.17%」は、緩やかな減少傾向にあるものの、類似団体や全国平均と比較し高い値である。耐用年数を経過した管路を多く保有しており、管路の老朽化は依然として深刻である。管路更新率「0.58%」は、類似団や全国平均と比較し高い値であるが、管路経年化率の状況からも老朽管の適宜更新が必要であると考えられる。</t>
    <rPh sb="22" eb="26">
      <t>ルイジダンタイ</t>
    </rPh>
    <rPh sb="27" eb="29">
      <t>ヒカク</t>
    </rPh>
    <rPh sb="30" eb="31">
      <t>ヒク</t>
    </rPh>
    <rPh sb="32" eb="33">
      <t>アタイ</t>
    </rPh>
    <rPh sb="69" eb="73">
      <t>ルイジダンタイ</t>
    </rPh>
    <rPh sb="74" eb="76">
      <t>ゼンコク</t>
    </rPh>
    <rPh sb="76" eb="78">
      <t>ヘイキン</t>
    </rPh>
    <rPh sb="79" eb="81">
      <t>ヒカク</t>
    </rPh>
    <rPh sb="82" eb="83">
      <t>タカ</t>
    </rPh>
    <rPh sb="84" eb="85">
      <t>アタイ</t>
    </rPh>
    <rPh sb="89" eb="93">
      <t>タイヨウネンスウ</t>
    </rPh>
    <rPh sb="94" eb="96">
      <t>ケイカ</t>
    </rPh>
    <rPh sb="98" eb="100">
      <t>カンロ</t>
    </rPh>
    <rPh sb="101" eb="102">
      <t>オオ</t>
    </rPh>
    <rPh sb="103" eb="105">
      <t>ホユウ</t>
    </rPh>
    <rPh sb="162" eb="168">
      <t>カンロケイネンカリツ</t>
    </rPh>
    <rPh sb="169" eb="171">
      <t>ジョウキョウ</t>
    </rPh>
    <phoneticPr fontId="4"/>
  </si>
  <si>
    <t>　令和3年度決算では、経常収支比率が「97.04%」となり、昨年の黒字から赤字決算となった。令和2度中のコロナウイルス感染拡大防止による外出自粛等によって給水収益は一時的な回復が見られたが、令和3年度では、コロナ禍以前と同様の水需要の減少傾向から給水収益の減収となったことが主な要因と考えられる。
　累積欠損金比率「0.00%」は昨年と同値、流動比率「667.96%」は、昨年度より数値は下回ったものの、類似団体や全国平均を大きく上回り、支払能力については問題はないと考えられ、いずれも良好な数値を示している。
　企業債残高対給水収益比率「434.28%」は、昨年度から減少したものの、類似団体と比較して数値は高い。投資規模の検討や適切な料金改定など経営改善を図っていく必要がある。
　料金回収率「90.91%」は、昨年と比較し減少した。これは、水需要の減少から給水原価が増加したことが要因であると考えられる。また、類似団体と比較しても数値はやや低いことから、今後適切な料金改定や費用削減等の経営改善が必要である。
　施設利用率「57.63%」は、昨年と比較し減少したが、類似団体と比較し高い数値となっている。しかし、有収率「69.80%」は、減少傾向にあることから、施設の稼働が収益につながっていないことがわかる。漏水防止に努め、適切な管路更新を行うことで、経営効率の改善を図る必要がある。</t>
    <rPh sb="33" eb="34">
      <t>クロ</t>
    </rPh>
    <rPh sb="37" eb="38">
      <t>アカ</t>
    </rPh>
    <rPh sb="46" eb="48">
      <t>レイワ</t>
    </rPh>
    <rPh sb="50" eb="51">
      <t>チュウ</t>
    </rPh>
    <rPh sb="106" eb="107">
      <t>カ</t>
    </rPh>
    <rPh sb="107" eb="109">
      <t>イゼン</t>
    </rPh>
    <rPh sb="119" eb="121">
      <t>ケイコウ</t>
    </rPh>
    <rPh sb="128" eb="130">
      <t>ゲンシュウ</t>
    </rPh>
    <rPh sb="165" eb="167">
      <t>サクネン</t>
    </rPh>
    <rPh sb="168" eb="169">
      <t>オナ</t>
    </rPh>
    <rPh sb="169" eb="170">
      <t>アタイ</t>
    </rPh>
    <rPh sb="186" eb="189">
      <t>サクネンド</t>
    </rPh>
    <rPh sb="191" eb="193">
      <t>スウチ</t>
    </rPh>
    <rPh sb="194" eb="196">
      <t>シタマワ</t>
    </rPh>
    <rPh sb="234" eb="235">
      <t>カンガ</t>
    </rPh>
    <rPh sb="364" eb="366">
      <t>ゲンショウ</t>
    </rPh>
    <rPh sb="373" eb="376">
      <t>ミズジュヨウ</t>
    </rPh>
    <rPh sb="377" eb="379">
      <t>ゲンショウ</t>
    </rPh>
    <rPh sb="386" eb="388">
      <t>ゾウカ</t>
    </rPh>
    <rPh sb="399" eb="400">
      <t>カンガ</t>
    </rPh>
    <rPh sb="480" eb="482">
      <t>ゲンショウ</t>
    </rPh>
    <rPh sb="558" eb="562">
      <t>ロウスイボウシ</t>
    </rPh>
    <rPh sb="563" eb="564">
      <t>ツト</t>
    </rPh>
    <phoneticPr fontId="4"/>
  </si>
  <si>
    <t>　今後の給水人口減少に伴う給水収益の減、施設の老朽化等に伴う投資の増加が見込まれ、適切な料金改定による収益の確保とともに、有収率の向上による効率的な経営やアセットマネジメントによる合理的な施設更新など費用を抑えていくことで、経営を改善していく必要がある。</t>
    <rPh sb="70" eb="73">
      <t>コウリツテキ</t>
    </rPh>
    <rPh sb="74" eb="76">
      <t>ケイエイ</t>
    </rPh>
    <rPh sb="90" eb="93">
      <t>ゴウリテキ</t>
    </rPh>
    <rPh sb="94" eb="96">
      <t>シセツ</t>
    </rPh>
    <rPh sb="96" eb="98">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</si>
</sst>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c:v>
                </c:pt>
                <c:pt idx="1">
                  <c:v>0.9</c:v>
                </c:pt>
                <c:pt idx="2">
                  <c:v>0.92</c:v>
                </c:pt>
                <c:pt idx="3">
                  <c:v>0.82</c:v>
                </c:pt>
                <c:pt idx="4">
                  <c:v>0.57999999999999996</c:v>
                </c:pt>
              </c:numCache>
            </c:numRef>
          </c:val>
          <c:extLst>
            <c:ext xmlns:c16="http://schemas.microsoft.com/office/drawing/2014/chart" uri="{C3380CC4-5D6E-409C-BE32-E72D297353CC}">
              <c16:uniqueId val="{00000000-BBEF-4245-BA06-8C3FF665257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BBEF-4245-BA06-8C3FF665257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57.26</c:v>
                </c:pt>
                <c:pt idx="1">
                  <c:v>56.72</c:v>
                </c:pt>
                <c:pt idx="2">
                  <c:v>56.95</c:v>
                </c:pt>
                <c:pt idx="3">
                  <c:v>59.07</c:v>
                </c:pt>
                <c:pt idx="4">
                  <c:v>57.63</c:v>
                </c:pt>
              </c:numCache>
            </c:numRef>
          </c:val>
          <c:extLst>
            <c:ext xmlns:c16="http://schemas.microsoft.com/office/drawing/2014/chart" uri="{C3380CC4-5D6E-409C-BE32-E72D297353CC}">
              <c16:uniqueId val="{00000000-8CAD-4FDF-9D01-596888CC235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8CAD-4FDF-9D01-596888CC235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72.83</c:v>
                </c:pt>
                <c:pt idx="1">
                  <c:v>71.599999999999994</c:v>
                </c:pt>
                <c:pt idx="2">
                  <c:v>70.209999999999994</c:v>
                </c:pt>
                <c:pt idx="3">
                  <c:v>70.069999999999993</c:v>
                </c:pt>
                <c:pt idx="4">
                  <c:v>69.8</c:v>
                </c:pt>
              </c:numCache>
            </c:numRef>
          </c:val>
          <c:extLst>
            <c:ext xmlns:c16="http://schemas.microsoft.com/office/drawing/2014/chart" uri="{C3380CC4-5D6E-409C-BE32-E72D297353CC}">
              <c16:uniqueId val="{00000000-37BD-4066-AC0D-E40D9BA215D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37BD-4066-AC0D-E40D9BA215D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100.89</c:v>
                </c:pt>
                <c:pt idx="1">
                  <c:v>98.27</c:v>
                </c:pt>
                <c:pt idx="2">
                  <c:v>98.24</c:v>
                </c:pt>
                <c:pt idx="3">
                  <c:v>100.97</c:v>
                </c:pt>
                <c:pt idx="4">
                  <c:v>97.04</c:v>
                </c:pt>
              </c:numCache>
            </c:numRef>
          </c:val>
          <c:extLst>
            <c:ext xmlns:c16="http://schemas.microsoft.com/office/drawing/2014/chart" uri="{C3380CC4-5D6E-409C-BE32-E72D297353CC}">
              <c16:uniqueId val="{00000000-9AE4-4743-8628-4026D0EA53B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9AE4-4743-8628-4026D0EA53B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40.22</c:v>
                </c:pt>
                <c:pt idx="1">
                  <c:v>41.73</c:v>
                </c:pt>
                <c:pt idx="2">
                  <c:v>43.41</c:v>
                </c:pt>
                <c:pt idx="3">
                  <c:v>44.88</c:v>
                </c:pt>
                <c:pt idx="4">
                  <c:v>46.82</c:v>
                </c:pt>
              </c:numCache>
            </c:numRef>
          </c:val>
          <c:extLst>
            <c:ext xmlns:c16="http://schemas.microsoft.com/office/drawing/2014/chart" uri="{C3380CC4-5D6E-409C-BE32-E72D297353CC}">
              <c16:uniqueId val="{00000000-C1CF-42BF-B76E-C1D79A4721A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C1CF-42BF-B76E-C1D79A4721A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26.03</c:v>
                </c:pt>
                <c:pt idx="1">
                  <c:v>25.75</c:v>
                </c:pt>
                <c:pt idx="2">
                  <c:v>25.3</c:v>
                </c:pt>
                <c:pt idx="3">
                  <c:v>25.29</c:v>
                </c:pt>
                <c:pt idx="4">
                  <c:v>25.17</c:v>
                </c:pt>
              </c:numCache>
            </c:numRef>
          </c:val>
          <c:extLst>
            <c:ext xmlns:c16="http://schemas.microsoft.com/office/drawing/2014/chart" uri="{C3380CC4-5D6E-409C-BE32-E72D297353CC}">
              <c16:uniqueId val="{00000000-AA63-4D57-AE7C-2E208D24F83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AA63-4D57-AE7C-2E208D24F83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65-43FC-AE64-1A3D34E689D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2E65-43FC-AE64-1A3D34E689D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623.58000000000004</c:v>
                </c:pt>
                <c:pt idx="1">
                  <c:v>629.61</c:v>
                </c:pt>
                <c:pt idx="2">
                  <c:v>715.22</c:v>
                </c:pt>
                <c:pt idx="3">
                  <c:v>725.86</c:v>
                </c:pt>
                <c:pt idx="4">
                  <c:v>667.96</c:v>
                </c:pt>
              </c:numCache>
            </c:numRef>
          </c:val>
          <c:extLst>
            <c:ext xmlns:c16="http://schemas.microsoft.com/office/drawing/2014/chart" uri="{C3380CC4-5D6E-409C-BE32-E72D297353CC}">
              <c16:uniqueId val="{00000000-E091-4693-BE9D-14816A8014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E091-4693-BE9D-14816A8014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444.92</c:v>
                </c:pt>
                <c:pt idx="1">
                  <c:v>449.5</c:v>
                </c:pt>
                <c:pt idx="2">
                  <c:v>456.25</c:v>
                </c:pt>
                <c:pt idx="3">
                  <c:v>439.87</c:v>
                </c:pt>
                <c:pt idx="4">
                  <c:v>434.28</c:v>
                </c:pt>
              </c:numCache>
            </c:numRef>
          </c:val>
          <c:extLst>
            <c:ext xmlns:c16="http://schemas.microsoft.com/office/drawing/2014/chart" uri="{C3380CC4-5D6E-409C-BE32-E72D297353CC}">
              <c16:uniqueId val="{00000000-2879-4749-B81E-D12B5EF52BF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2879-4749-B81E-D12B5EF52BF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92.11</c:v>
                </c:pt>
                <c:pt idx="1">
                  <c:v>90.58</c:v>
                </c:pt>
                <c:pt idx="2">
                  <c:v>89.4</c:v>
                </c:pt>
                <c:pt idx="3">
                  <c:v>92.24</c:v>
                </c:pt>
                <c:pt idx="4">
                  <c:v>90.91</c:v>
                </c:pt>
              </c:numCache>
            </c:numRef>
          </c:val>
          <c:extLst>
            <c:ext xmlns:c16="http://schemas.microsoft.com/office/drawing/2014/chart" uri="{C3380CC4-5D6E-409C-BE32-E72D297353CC}">
              <c16:uniqueId val="{00000000-0C86-40D4-ADDD-461E803779C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0C86-40D4-ADDD-461E803779C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168.27</c:v>
                </c:pt>
                <c:pt idx="1">
                  <c:v>174</c:v>
                </c:pt>
                <c:pt idx="2">
                  <c:v>176.21</c:v>
                </c:pt>
                <c:pt idx="3">
                  <c:v>168.09</c:v>
                </c:pt>
                <c:pt idx="4">
                  <c:v>169.78</c:v>
                </c:pt>
              </c:numCache>
            </c:numRef>
          </c:val>
          <c:extLst>
            <c:ext xmlns:c16="http://schemas.microsoft.com/office/drawing/2014/chart" uri="{C3380CC4-5D6E-409C-BE32-E72D297353CC}">
              <c16:uniqueId val="{00000000-D39D-4E20-8764-97966164625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D39D-4E20-8764-97966164625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山梨県　山梨市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33842</v>
      </c>
      <c r="AM8" s="45"/>
      <c r="AN8" s="45"/>
      <c r="AO8" s="45"/>
      <c r="AP8" s="45"/>
      <c r="AQ8" s="45"/>
      <c r="AR8" s="45"/>
      <c r="AS8" s="45"/>
      <c r="AT8" s="46">
        <f>データ!$S$6</f>
        <v>289.8</v>
      </c>
      <c r="AU8" s="47"/>
      <c r="AV8" s="47"/>
      <c r="AW8" s="47"/>
      <c r="AX8" s="47"/>
      <c r="AY8" s="47"/>
      <c r="AZ8" s="47"/>
      <c r="BA8" s="47"/>
      <c r="BB8" s="48">
        <f>データ!$T$6</f>
        <v>116.78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64.03</v>
      </c>
      <c r="J10" s="47"/>
      <c r="K10" s="47"/>
      <c r="L10" s="47"/>
      <c r="M10" s="47"/>
      <c r="N10" s="47"/>
      <c r="O10" s="81"/>
      <c r="P10" s="48">
        <f>データ!$P$6</f>
        <v>84.35</v>
      </c>
      <c r="Q10" s="48"/>
      <c r="R10" s="48"/>
      <c r="S10" s="48"/>
      <c r="T10" s="48"/>
      <c r="U10" s="48"/>
      <c r="V10" s="48"/>
      <c r="W10" s="45">
        <f>データ!$Q$6</f>
        <v>3003</v>
      </c>
      <c r="X10" s="45"/>
      <c r="Y10" s="45"/>
      <c r="Z10" s="45"/>
      <c r="AA10" s="45"/>
      <c r="AB10" s="45"/>
      <c r="AC10" s="45"/>
      <c r="AD10" s="2"/>
      <c r="AE10" s="2"/>
      <c r="AF10" s="2"/>
      <c r="AG10" s="2"/>
      <c r="AH10" s="2"/>
      <c r="AI10" s="2"/>
      <c r="AJ10" s="2"/>
      <c r="AK10" s="2"/>
      <c r="AL10" s="45">
        <f>データ!$U$6</f>
        <v>28446</v>
      </c>
      <c r="AM10" s="45"/>
      <c r="AN10" s="45"/>
      <c r="AO10" s="45"/>
      <c r="AP10" s="45"/>
      <c r="AQ10" s="45"/>
      <c r="AR10" s="45"/>
      <c r="AS10" s="45"/>
      <c r="AT10" s="46">
        <f>データ!$V$6</f>
        <v>34.46</v>
      </c>
      <c r="AU10" s="47"/>
      <c r="AV10" s="47"/>
      <c r="AW10" s="47"/>
      <c r="AX10" s="47"/>
      <c r="AY10" s="47"/>
      <c r="AZ10" s="47"/>
      <c r="BA10" s="47"/>
      <c r="BB10" s="48">
        <f>データ!$W$6</f>
        <v>825.48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112</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NW/uvfSAkmbnXGp0Iy3kTWewmGvg22+GzTjhb6+GY9ou/zYi5qEU4AvH6y5QRMIpWPJPsjG5d11jmcC0pEzSw==" saltValue="XBmakSP0W+e0XZRoX7e1O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192058</v>
      </c>
      <c r="D6" s="20">
        <f t="shared" si="3"/>
        <v>46</v>
      </c>
      <c r="E6" s="20">
        <f t="shared" si="3"/>
        <v>1</v>
      </c>
      <c r="F6" s="20">
        <f t="shared" si="3"/>
        <v>0</v>
      </c>
      <c r="G6" s="20">
        <f t="shared" si="3"/>
        <v>1</v>
      </c>
      <c r="H6" s="20" t="str">
        <f t="shared" si="3"/>
        <v>山梨県　山梨市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64.03</v>
      </c>
      <c r="P6" s="21">
        <f t="shared" si="3"/>
        <v>84.35</v>
      </c>
      <c r="Q6" s="21">
        <f t="shared" si="3"/>
        <v>3003</v>
      </c>
      <c r="R6" s="21">
        <f t="shared" si="3"/>
        <v>33842</v>
      </c>
      <c r="S6" s="21">
        <f t="shared" si="3"/>
        <v>289.8</v>
      </c>
      <c r="T6" s="21">
        <f t="shared" si="3"/>
        <v>116.78</v>
      </c>
      <c r="U6" s="21">
        <f t="shared" si="3"/>
        <v>28446</v>
      </c>
      <c r="V6" s="21">
        <f t="shared" si="3"/>
        <v>34.46</v>
      </c>
      <c r="W6" s="21">
        <f t="shared" si="3"/>
        <v>825.48</v>
      </c>
      <c r="X6" s="22">
        <f>IF(X7="",NA(),X7)</f>
        <v>100.89</v>
      </c>
      <c r="Y6" s="22">
        <f t="shared" ref="Y6:AG6" si="4">IF(Y7="",NA(),Y7)</f>
        <v>98.27</v>
      </c>
      <c r="Z6" s="22">
        <f t="shared" si="4"/>
        <v>98.24</v>
      </c>
      <c r="AA6" s="22">
        <f t="shared" si="4"/>
        <v>100.97</v>
      </c>
      <c r="AB6" s="22">
        <f t="shared" si="4"/>
        <v>97.04</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623.58000000000004</v>
      </c>
      <c r="AU6" s="22">
        <f t="shared" ref="AU6:BC6" si="6">IF(AU7="",NA(),AU7)</f>
        <v>629.61</v>
      </c>
      <c r="AV6" s="22">
        <f t="shared" si="6"/>
        <v>715.22</v>
      </c>
      <c r="AW6" s="22">
        <f t="shared" si="6"/>
        <v>725.86</v>
      </c>
      <c r="AX6" s="22">
        <f t="shared" si="6"/>
        <v>667.96</v>
      </c>
      <c r="AY6" s="22">
        <f t="shared" si="6"/>
        <v>359.47</v>
      </c>
      <c r="AZ6" s="22">
        <f t="shared" si="6"/>
        <v>369.69</v>
      </c>
      <c r="BA6" s="22">
        <f t="shared" si="6"/>
        <v>379.08</v>
      </c>
      <c r="BB6" s="22">
        <f t="shared" si="6"/>
        <v>367.55</v>
      </c>
      <c r="BC6" s="22">
        <f t="shared" si="6"/>
        <v>378.56</v>
      </c>
      <c r="BD6" s="21" t="str">
        <f>IF(BD7="","",IF(BD7="-","【-】","【"&amp;SUBSTITUTE(TEXT(BD7,"#,##0.00"),"-","△")&amp;"】"))</f>
        <v>【261.51】</v>
      </c>
      <c r="BE6" s="22">
        <f>IF(BE7="",NA(),BE7)</f>
        <v>444.92</v>
      </c>
      <c r="BF6" s="22">
        <f t="shared" ref="BF6:BN6" si="7">IF(BF7="",NA(),BF7)</f>
        <v>449.5</v>
      </c>
      <c r="BG6" s="22">
        <f t="shared" si="7"/>
        <v>456.25</v>
      </c>
      <c r="BH6" s="22">
        <f t="shared" si="7"/>
        <v>439.87</v>
      </c>
      <c r="BI6" s="22">
        <f t="shared" si="7"/>
        <v>434.28</v>
      </c>
      <c r="BJ6" s="22">
        <f t="shared" si="7"/>
        <v>401.79</v>
      </c>
      <c r="BK6" s="22">
        <f t="shared" si="7"/>
        <v>402.99</v>
      </c>
      <c r="BL6" s="22">
        <f t="shared" si="7"/>
        <v>398.98</v>
      </c>
      <c r="BM6" s="22">
        <f t="shared" si="7"/>
        <v>418.68</v>
      </c>
      <c r="BN6" s="22">
        <f t="shared" si="7"/>
        <v>395.68</v>
      </c>
      <c r="BO6" s="21" t="str">
        <f>IF(BO7="","",IF(BO7="-","【-】","【"&amp;SUBSTITUTE(TEXT(BO7,"#,##0.00"),"-","△")&amp;"】"))</f>
        <v>【265.16】</v>
      </c>
      <c r="BP6" s="22">
        <f>IF(BP7="",NA(),BP7)</f>
        <v>92.11</v>
      </c>
      <c r="BQ6" s="22">
        <f t="shared" ref="BQ6:BY6" si="8">IF(BQ7="",NA(),BQ7)</f>
        <v>90.58</v>
      </c>
      <c r="BR6" s="22">
        <f t="shared" si="8"/>
        <v>89.4</v>
      </c>
      <c r="BS6" s="22">
        <f t="shared" si="8"/>
        <v>92.24</v>
      </c>
      <c r="BT6" s="22">
        <f t="shared" si="8"/>
        <v>90.91</v>
      </c>
      <c r="BU6" s="22">
        <f t="shared" si="8"/>
        <v>100.12</v>
      </c>
      <c r="BV6" s="22">
        <f t="shared" si="8"/>
        <v>98.66</v>
      </c>
      <c r="BW6" s="22">
        <f t="shared" si="8"/>
        <v>98.64</v>
      </c>
      <c r="BX6" s="22">
        <f t="shared" si="8"/>
        <v>94.78</v>
      </c>
      <c r="BY6" s="22">
        <f t="shared" si="8"/>
        <v>97.59</v>
      </c>
      <c r="BZ6" s="21" t="str">
        <f>IF(BZ7="","",IF(BZ7="-","【-】","【"&amp;SUBSTITUTE(TEXT(BZ7,"#,##0.00"),"-","△")&amp;"】"))</f>
        <v>【102.35】</v>
      </c>
      <c r="CA6" s="22">
        <f>IF(CA7="",NA(),CA7)</f>
        <v>168.27</v>
      </c>
      <c r="CB6" s="22">
        <f t="shared" ref="CB6:CJ6" si="9">IF(CB7="",NA(),CB7)</f>
        <v>174</v>
      </c>
      <c r="CC6" s="22">
        <f t="shared" si="9"/>
        <v>176.21</v>
      </c>
      <c r="CD6" s="22">
        <f t="shared" si="9"/>
        <v>168.09</v>
      </c>
      <c r="CE6" s="22">
        <f t="shared" si="9"/>
        <v>169.78</v>
      </c>
      <c r="CF6" s="22">
        <f t="shared" si="9"/>
        <v>174.97</v>
      </c>
      <c r="CG6" s="22">
        <f t="shared" si="9"/>
        <v>178.59</v>
      </c>
      <c r="CH6" s="22">
        <f t="shared" si="9"/>
        <v>178.92</v>
      </c>
      <c r="CI6" s="22">
        <f t="shared" si="9"/>
        <v>181.3</v>
      </c>
      <c r="CJ6" s="22">
        <f t="shared" si="9"/>
        <v>181.71</v>
      </c>
      <c r="CK6" s="21" t="str">
        <f>IF(CK7="","",IF(CK7="-","【-】","【"&amp;SUBSTITUTE(TEXT(CK7,"#,##0.00"),"-","△")&amp;"】"))</f>
        <v>【167.74】</v>
      </c>
      <c r="CL6" s="22">
        <f>IF(CL7="",NA(),CL7)</f>
        <v>57.26</v>
      </c>
      <c r="CM6" s="22">
        <f t="shared" ref="CM6:CU6" si="10">IF(CM7="",NA(),CM7)</f>
        <v>56.72</v>
      </c>
      <c r="CN6" s="22">
        <f t="shared" si="10"/>
        <v>56.95</v>
      </c>
      <c r="CO6" s="22">
        <f t="shared" si="10"/>
        <v>59.07</v>
      </c>
      <c r="CP6" s="22">
        <f t="shared" si="10"/>
        <v>57.63</v>
      </c>
      <c r="CQ6" s="22">
        <f t="shared" si="10"/>
        <v>55.63</v>
      </c>
      <c r="CR6" s="22">
        <f t="shared" si="10"/>
        <v>55.03</v>
      </c>
      <c r="CS6" s="22">
        <f t="shared" si="10"/>
        <v>55.14</v>
      </c>
      <c r="CT6" s="22">
        <f t="shared" si="10"/>
        <v>55.89</v>
      </c>
      <c r="CU6" s="22">
        <f t="shared" si="10"/>
        <v>55.72</v>
      </c>
      <c r="CV6" s="21" t="str">
        <f>IF(CV7="","",IF(CV7="-","【-】","【"&amp;SUBSTITUTE(TEXT(CV7,"#,##0.00"),"-","△")&amp;"】"))</f>
        <v>【60.29】</v>
      </c>
      <c r="CW6" s="22">
        <f>IF(CW7="",NA(),CW7)</f>
        <v>72.83</v>
      </c>
      <c r="CX6" s="22">
        <f t="shared" ref="CX6:DF6" si="11">IF(CX7="",NA(),CX7)</f>
        <v>71.599999999999994</v>
      </c>
      <c r="CY6" s="22">
        <f t="shared" si="11"/>
        <v>70.209999999999994</v>
      </c>
      <c r="CZ6" s="22">
        <f t="shared" si="11"/>
        <v>70.069999999999993</v>
      </c>
      <c r="DA6" s="22">
        <f t="shared" si="11"/>
        <v>69.8</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40.22</v>
      </c>
      <c r="DI6" s="22">
        <f t="shared" ref="DI6:DQ6" si="12">IF(DI7="",NA(),DI7)</f>
        <v>41.73</v>
      </c>
      <c r="DJ6" s="22">
        <f t="shared" si="12"/>
        <v>43.41</v>
      </c>
      <c r="DK6" s="22">
        <f t="shared" si="12"/>
        <v>44.88</v>
      </c>
      <c r="DL6" s="22">
        <f t="shared" si="12"/>
        <v>46.82</v>
      </c>
      <c r="DM6" s="22">
        <f t="shared" si="12"/>
        <v>48.05</v>
      </c>
      <c r="DN6" s="22">
        <f t="shared" si="12"/>
        <v>48.87</v>
      </c>
      <c r="DO6" s="22">
        <f t="shared" si="12"/>
        <v>49.92</v>
      </c>
      <c r="DP6" s="22">
        <f t="shared" si="12"/>
        <v>50.63</v>
      </c>
      <c r="DQ6" s="22">
        <f t="shared" si="12"/>
        <v>51.29</v>
      </c>
      <c r="DR6" s="21" t="str">
        <f>IF(DR7="","",IF(DR7="-","【-】","【"&amp;SUBSTITUTE(TEXT(DR7,"#,##0.00"),"-","△")&amp;"】"))</f>
        <v>【50.88】</v>
      </c>
      <c r="DS6" s="22">
        <f>IF(DS7="",NA(),DS7)</f>
        <v>26.03</v>
      </c>
      <c r="DT6" s="22">
        <f t="shared" ref="DT6:EB6" si="13">IF(DT7="",NA(),DT7)</f>
        <v>25.75</v>
      </c>
      <c r="DU6" s="22">
        <f t="shared" si="13"/>
        <v>25.3</v>
      </c>
      <c r="DV6" s="22">
        <f t="shared" si="13"/>
        <v>25.29</v>
      </c>
      <c r="DW6" s="22">
        <f t="shared" si="13"/>
        <v>25.17</v>
      </c>
      <c r="DX6" s="22">
        <f t="shared" si="13"/>
        <v>13.39</v>
      </c>
      <c r="DY6" s="22">
        <f t="shared" si="13"/>
        <v>14.85</v>
      </c>
      <c r="DZ6" s="22">
        <f t="shared" si="13"/>
        <v>16.88</v>
      </c>
      <c r="EA6" s="22">
        <f t="shared" si="13"/>
        <v>18.28</v>
      </c>
      <c r="EB6" s="22">
        <f t="shared" si="13"/>
        <v>19.61</v>
      </c>
      <c r="EC6" s="21" t="str">
        <f>IF(EC7="","",IF(EC7="-","【-】","【"&amp;SUBSTITUTE(TEXT(EC7,"#,##0.00"),"-","△")&amp;"】"))</f>
        <v>【22.30】</v>
      </c>
      <c r="ED6" s="22">
        <f>IF(ED7="",NA(),ED7)</f>
        <v>0.8</v>
      </c>
      <c r="EE6" s="22">
        <f t="shared" ref="EE6:EM6" si="14">IF(EE7="",NA(),EE7)</f>
        <v>0.9</v>
      </c>
      <c r="EF6" s="22">
        <f t="shared" si="14"/>
        <v>0.92</v>
      </c>
      <c r="EG6" s="22">
        <f t="shared" si="14"/>
        <v>0.82</v>
      </c>
      <c r="EH6" s="22">
        <f t="shared" si="14"/>
        <v>0.57999999999999996</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192058</v>
      </c>
      <c r="D7" s="24">
        <v>46</v>
      </c>
      <c r="E7" s="24">
        <v>1</v>
      </c>
      <c r="F7" s="24">
        <v>0</v>
      </c>
      <c r="G7" s="24">
        <v>1</v>
      </c>
      <c r="H7" s="24" t="s">
        <v>93</v>
      </c>
      <c r="I7" s="24" t="s">
        <v>94</v>
      </c>
      <c r="J7" s="24" t="s">
        <v>95</v>
      </c>
      <c r="K7" s="24" t="s">
        <v>96</v>
      </c>
      <c r="L7" s="24" t="s">
        <v>97</v>
      </c>
      <c r="M7" s="24" t="s">
        <v>98</v>
      </c>
      <c r="N7" s="25" t="s">
        <v>99</v>
      </c>
      <c r="O7" s="25">
        <v>64.03</v>
      </c>
      <c r="P7" s="25">
        <v>84.35</v>
      </c>
      <c r="Q7" s="25">
        <v>3003</v>
      </c>
      <c r="R7" s="25">
        <v>33842</v>
      </c>
      <c r="S7" s="25">
        <v>289.8</v>
      </c>
      <c r="T7" s="25">
        <v>116.78</v>
      </c>
      <c r="U7" s="25">
        <v>28446</v>
      </c>
      <c r="V7" s="25">
        <v>34.46</v>
      </c>
      <c r="W7" s="25">
        <v>825.48</v>
      </c>
      <c r="X7" s="25">
        <v>100.89</v>
      </c>
      <c r="Y7" s="25">
        <v>98.27</v>
      </c>
      <c r="Z7" s="25">
        <v>98.24</v>
      </c>
      <c r="AA7" s="25">
        <v>100.97</v>
      </c>
      <c r="AB7" s="25">
        <v>97.04</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623.58000000000004</v>
      </c>
      <c r="AU7" s="25">
        <v>629.61</v>
      </c>
      <c r="AV7" s="25">
        <v>715.22</v>
      </c>
      <c r="AW7" s="25">
        <v>725.86</v>
      </c>
      <c r="AX7" s="25">
        <v>667.96</v>
      </c>
      <c r="AY7" s="25">
        <v>359.47</v>
      </c>
      <c r="AZ7" s="25">
        <v>369.69</v>
      </c>
      <c r="BA7" s="25">
        <v>379.08</v>
      </c>
      <c r="BB7" s="25">
        <v>367.55</v>
      </c>
      <c r="BC7" s="25">
        <v>378.56</v>
      </c>
      <c r="BD7" s="25">
        <v>261.51</v>
      </c>
      <c r="BE7" s="25">
        <v>444.92</v>
      </c>
      <c r="BF7" s="25">
        <v>449.5</v>
      </c>
      <c r="BG7" s="25">
        <v>456.25</v>
      </c>
      <c r="BH7" s="25">
        <v>439.87</v>
      </c>
      <c r="BI7" s="25">
        <v>434.28</v>
      </c>
      <c r="BJ7" s="25">
        <v>401.79</v>
      </c>
      <c r="BK7" s="25">
        <v>402.99</v>
      </c>
      <c r="BL7" s="25">
        <v>398.98</v>
      </c>
      <c r="BM7" s="25">
        <v>418.68</v>
      </c>
      <c r="BN7" s="25">
        <v>395.68</v>
      </c>
      <c r="BO7" s="25">
        <v>265.16000000000003</v>
      </c>
      <c r="BP7" s="25">
        <v>92.11</v>
      </c>
      <c r="BQ7" s="25">
        <v>90.58</v>
      </c>
      <c r="BR7" s="25">
        <v>89.4</v>
      </c>
      <c r="BS7" s="25">
        <v>92.24</v>
      </c>
      <c r="BT7" s="25">
        <v>90.91</v>
      </c>
      <c r="BU7" s="25">
        <v>100.12</v>
      </c>
      <c r="BV7" s="25">
        <v>98.66</v>
      </c>
      <c r="BW7" s="25">
        <v>98.64</v>
      </c>
      <c r="BX7" s="25">
        <v>94.78</v>
      </c>
      <c r="BY7" s="25">
        <v>97.59</v>
      </c>
      <c r="BZ7" s="25">
        <v>102.35</v>
      </c>
      <c r="CA7" s="25">
        <v>168.27</v>
      </c>
      <c r="CB7" s="25">
        <v>174</v>
      </c>
      <c r="CC7" s="25">
        <v>176.21</v>
      </c>
      <c r="CD7" s="25">
        <v>168.09</v>
      </c>
      <c r="CE7" s="25">
        <v>169.78</v>
      </c>
      <c r="CF7" s="25">
        <v>174.97</v>
      </c>
      <c r="CG7" s="25">
        <v>178.59</v>
      </c>
      <c r="CH7" s="25">
        <v>178.92</v>
      </c>
      <c r="CI7" s="25">
        <v>181.3</v>
      </c>
      <c r="CJ7" s="25">
        <v>181.71</v>
      </c>
      <c r="CK7" s="25">
        <v>167.74</v>
      </c>
      <c r="CL7" s="25">
        <v>57.26</v>
      </c>
      <c r="CM7" s="25">
        <v>56.72</v>
      </c>
      <c r="CN7" s="25">
        <v>56.95</v>
      </c>
      <c r="CO7" s="25">
        <v>59.07</v>
      </c>
      <c r="CP7" s="25">
        <v>57.63</v>
      </c>
      <c r="CQ7" s="25">
        <v>55.63</v>
      </c>
      <c r="CR7" s="25">
        <v>55.03</v>
      </c>
      <c r="CS7" s="25">
        <v>55.14</v>
      </c>
      <c r="CT7" s="25">
        <v>55.89</v>
      </c>
      <c r="CU7" s="25">
        <v>55.72</v>
      </c>
      <c r="CV7" s="25">
        <v>60.29</v>
      </c>
      <c r="CW7" s="25">
        <v>72.83</v>
      </c>
      <c r="CX7" s="25">
        <v>71.599999999999994</v>
      </c>
      <c r="CY7" s="25">
        <v>70.209999999999994</v>
      </c>
      <c r="CZ7" s="25">
        <v>70.069999999999993</v>
      </c>
      <c r="DA7" s="25">
        <v>69.8</v>
      </c>
      <c r="DB7" s="25">
        <v>82.04</v>
      </c>
      <c r="DC7" s="25">
        <v>81.900000000000006</v>
      </c>
      <c r="DD7" s="25">
        <v>81.39</v>
      </c>
      <c r="DE7" s="25">
        <v>81.27</v>
      </c>
      <c r="DF7" s="25">
        <v>81.260000000000005</v>
      </c>
      <c r="DG7" s="25">
        <v>90.12</v>
      </c>
      <c r="DH7" s="25">
        <v>40.22</v>
      </c>
      <c r="DI7" s="25">
        <v>41.73</v>
      </c>
      <c r="DJ7" s="25">
        <v>43.41</v>
      </c>
      <c r="DK7" s="25">
        <v>44.88</v>
      </c>
      <c r="DL7" s="25">
        <v>46.82</v>
      </c>
      <c r="DM7" s="25">
        <v>48.05</v>
      </c>
      <c r="DN7" s="25">
        <v>48.87</v>
      </c>
      <c r="DO7" s="25">
        <v>49.92</v>
      </c>
      <c r="DP7" s="25">
        <v>50.63</v>
      </c>
      <c r="DQ7" s="25">
        <v>51.29</v>
      </c>
      <c r="DR7" s="25">
        <v>50.88</v>
      </c>
      <c r="DS7" s="25">
        <v>26.03</v>
      </c>
      <c r="DT7" s="25">
        <v>25.75</v>
      </c>
      <c r="DU7" s="25">
        <v>25.3</v>
      </c>
      <c r="DV7" s="25">
        <v>25.29</v>
      </c>
      <c r="DW7" s="25">
        <v>25.17</v>
      </c>
      <c r="DX7" s="25">
        <v>13.39</v>
      </c>
      <c r="DY7" s="25">
        <v>14.85</v>
      </c>
      <c r="DZ7" s="25">
        <v>16.88</v>
      </c>
      <c r="EA7" s="25">
        <v>18.28</v>
      </c>
      <c r="EB7" s="25">
        <v>19.61</v>
      </c>
      <c r="EC7" s="25">
        <v>22.3</v>
      </c>
      <c r="ED7" s="25">
        <v>0.8</v>
      </c>
      <c r="EE7" s="25">
        <v>0.9</v>
      </c>
      <c r="EF7" s="25">
        <v>0.92</v>
      </c>
      <c r="EG7" s="25">
        <v>0.82</v>
      </c>
      <c r="EH7" s="25">
        <v>0.57999999999999996</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2023-01-26T02:57:49Z</cp:lastPrinted>
  <dcterms:created xsi:type="dcterms:W3CDTF">2022-12-01T00:58:03Z</dcterms:created>
  <dcterms:modified xsi:type="dcterms:W3CDTF">2023-01-30T00:46:27Z</dcterms:modified>
  <cp:category/>
</cp:coreProperties>
</file>