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erv1\上下水道課\下水道担当\下水道課\kyo-u - Sv009\02_財務\02_決算関係\2021（R03）年度\02_決算関係\08_（R5.1.27〆→R5.2.3〆）公営企業に係る経営比較分析表（令和3年度決算）の分析等について\04_提出\"/>
    </mc:Choice>
  </mc:AlternateContent>
  <workbookProtection workbookAlgorithmName="SHA-512" workbookHashValue="RMeAVDapqUFlB8ZeJzMgfuz0RQt/l2lOEO5Es2nhWCV2s1CsasDmNVlk2HVzIHWrryEo844oKhG9F6zVLo/eTA==" workbookSaltValue="lWjSDuqQuj3sFQjH9KVc/Q==" workbookSpinCount="100000" lockStructure="1"/>
  <bookViews>
    <workbookView xWindow="0" yWindow="0" windowWidth="15360" windowHeight="764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AD8" i="4"/>
  <c r="W8" i="4"/>
  <c r="P8" i="4"/>
  <c r="B8" i="4"/>
  <c r="B6" i="4"/>
</calcChain>
</file>

<file path=xl/sharedStrings.xml><?xml version="1.0" encoding="utf-8"?>
<sst xmlns="http://schemas.openxmlformats.org/spreadsheetml/2006/main" count="301" uniqueCount="117">
  <si>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</si>
  <si>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</si>
  <si>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</si>
  <si>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</si>
  <si>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</si>
  <si>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</si>
  <si>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</si>
  <si>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</si>
  <si>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</si>
  <si>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</si>
  <si>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</si>
  <si>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</si>
  <si>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</si>
  <si>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</si>
  <si>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</si>
  <si>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</si>
  <si>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</si>
  <si>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</si>
  <si>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</si>
  <si>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</si>
  <si>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</si>
  <si>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</si>
  <si>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</si>
  <si>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</si>
  <si>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</si>
  <si>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</si>
  <si>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</si>
  <si>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</si>
  <si>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</si>
  <si>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</si>
  <si>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</si>
  <si>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</si>
  <si>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</si>
  <si>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</si>
  <si>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</si>
  <si>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</si>
  <si>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</si>
  <si>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</si>
  <si>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</si>
  <si>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</si>
  <si>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</si>
  <si>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</si>
  <si>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</si>
  <si>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</si>
  <si>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</si>
  <si>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</si>
  <si>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</si>
  <si>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</si>
  <si>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</si>
  <si>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</si>
  <si>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</si>
  <si>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</si>
  <si>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</si>
  <si>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</si>
  <si>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</si>
  <si>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</si>
  <si>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</si>
  <si>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</si>
  <si>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</si>
  <si>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</si>
  <si>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</si>
  <si>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</si>
  <si>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</si>
  <si>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</si>
  <si>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</si>
  <si>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</si>
  <si>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</si>
  <si>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</si>
  <si>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</si>
  <si>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</si>
  <si>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</si>
  <si>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</si>
  <si>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</si>
  <si>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</si>
  <si>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</si>
  <si>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</si>
  <si>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</si>
  <si>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</si>
  <si>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</si>
  <si>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</si>
  <si>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</si>
  <si>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</si>
  <si>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</si>
  <si>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</si>
  <si>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</si>
  <si>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</si>
  <si>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</si>
  <si>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</si>
  <si>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</si>
  <si>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</si>
  <si>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</si>
  <si>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</si>
  <si>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</si>
  <si>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</si>
  <si>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</si>
  <si>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</si>
  <si>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都留市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</si>
  <si>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</si>
  <si>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</si>
  <si>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</si>
  <si>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</si>
  <si>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</si>
  <si>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</si>
  <si>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</si>
  <si>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</si>
  <si>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</si>
  <si>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</si>
  <si>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</si>
  <si>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</si>
  <si>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</si>
  <si>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</si>
  <si>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</si>
  <si>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</si>
  <si>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</si>
  <si>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本市の公共下水道事業は、令和2年度から地方公営企業法の一部を適用し、公営企業会計に移行していますので、2か年度分となっています。
　①経常収支比率は100％を超えていますが、一般会計繰入金が経常収益の65.0％を占めており、今後、経営基盤の安定化に向け、使用料収入の確保に努めます。
　②累積欠損金比率は、63.1％で前年度から減少しているものの、依然として類似団体平均値を上回っており、将来的にも0％を目指す必要があることから、引き続き経営改善による健全化を図っていきます。
　③流動比率は、10.3％で類似団体平均値を大きく下回っています。これは、流動負債の企業債償還金が流動資産（現金）を大きく上回っているためで、今後は長期的な計画のもと、改善を図っていかなければなりません。
　④企業債の償還は、一般会計繰入金により賄っているので、当該値は算出されません。
　⑤経費回収率は、使用料単価（137円/㎥）が汚水処理単価（219円/㎥）を大きく下回っており、汚水処理費が使用料収入で賄えていません。今後、下水道使用料や汚水処理費の見直しに向け検討を行う必要があります。
　⑥汚水処理原価は、類似団体平均値を上回っています。流域下水道により県が管理する汚水処理場を利用しているので、適正な単価に向け維持管理費の削減や接続率向上による有収水量の増加等を踏まえ、構成市町と共に協議を継続していきます。
　⑦流域下水道により、県が管理する汚水処理場を利用しているので該当しません。
　⑧水洗化率は、60.0％で類似団体平均値を大きく下回っています。整備済区域内の合併浄化槽が多いことが一つの要因となっています。今後は、安定的な収入の確保やＳＤＧｓ等の観点からも一層の普及活動に取り組んでいきます。</t>
    <rPh sb="216" eb="217">
      <t>ヒ</t>
    </rPh>
    <rPh sb="218" eb="219">
      <t>ツヅ</t>
    </rPh>
    <phoneticPr fontId="4"/>
  </si>
  <si>
    <t>　本市では平成5年度に事業開始し、平成16年度より順次供用を開始しています。布設から30年以上経過した管渠等は無く、比較的新しい施設であるため、現時点で、管渠における老朽化対策は行っていませんが、マンホールポンプ施設については、耐用年数を考慮し、随時更新を実施しています。
　今後はストックマネジメント計画等の策定を検討し、投資の平準化を図る必要があります。
　①有形固定資産減価償却率は、4.97％（記載漏れ）であり類似団体平均値を大幅に下回っています。今後は減価償却を重ねていくことにより増加していきます。　
　②と③は、法定耐用年数を超えた管渠および更新した管渠が無いので該当しません。</t>
    <rPh sb="77" eb="79">
      <t>カンキョ</t>
    </rPh>
    <rPh sb="106" eb="108">
      <t>シセツ</t>
    </rPh>
    <rPh sb="114" eb="118">
      <t>タイヨウネンスウ</t>
    </rPh>
    <rPh sb="119" eb="121">
      <t>コウリョ</t>
    </rPh>
    <rPh sb="123" eb="125">
      <t>ズイジ</t>
    </rPh>
    <rPh sb="125" eb="127">
      <t>コウシン</t>
    </rPh>
    <rPh sb="128" eb="130">
      <t>ジッシ</t>
    </rPh>
    <phoneticPr fontId="4"/>
  </si>
  <si>
    <t>　令和2年度から地方公営企業法の一部を適用し、公営企業会計に移行したことにより、事業の経営や財政状況がより明確になりました。
　現状では、維持管理費を使用料収入で賄えておらず、一般会計からの繰入金に依存していることから、経営の健全化に向けた取組みが不可欠となります。
　令和4年度には、「都留市下水道事業経営戦略」を策定し、中長期的ビジョンで経営の改善に取り組み、将来にわたって持続可能な下水道事業を推進するとともに、流域下水道構成市町をはじめとする近隣市町村との広域化・共同化への動きを注視し、業務の更なる効率化を検討していきます。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</si>
</sst>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638-4FAB-B2A9-F70B34A8A55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1.65</c:v>
                </c:pt>
                <c:pt idx="4">
                  <c:v>0.14000000000000001</c:v>
                </c:pt>
              </c:numCache>
            </c:numRef>
          </c:val>
          <c:smooth val="0"/>
          <c:extLst>
            <c:ext xmlns:c16="http://schemas.microsoft.com/office/drawing/2014/chart" uri="{C3380CC4-5D6E-409C-BE32-E72D297353CC}">
              <c16:uniqueId val="{00000001-D638-4FAB-B2A9-F70B34A8A55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58F-4D04-88D0-CD504F52499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50.53</c:v>
                </c:pt>
                <c:pt idx="4">
                  <c:v>51.42</c:v>
                </c:pt>
              </c:numCache>
            </c:numRef>
          </c:val>
          <c:smooth val="0"/>
          <c:extLst>
            <c:ext xmlns:c16="http://schemas.microsoft.com/office/drawing/2014/chart" uri="{C3380CC4-5D6E-409C-BE32-E72D297353CC}">
              <c16:uniqueId val="{00000001-E58F-4D04-88D0-CD504F52499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62.79</c:v>
                </c:pt>
                <c:pt idx="4">
                  <c:v>60.01</c:v>
                </c:pt>
              </c:numCache>
            </c:numRef>
          </c:val>
          <c:extLst>
            <c:ext xmlns:c16="http://schemas.microsoft.com/office/drawing/2014/chart" uri="{C3380CC4-5D6E-409C-BE32-E72D297353CC}">
              <c16:uniqueId val="{00000000-3223-4E29-9FB9-9C71FE47870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82.08</c:v>
                </c:pt>
                <c:pt idx="4">
                  <c:v>81.34</c:v>
                </c:pt>
              </c:numCache>
            </c:numRef>
          </c:val>
          <c:smooth val="0"/>
          <c:extLst>
            <c:ext xmlns:c16="http://schemas.microsoft.com/office/drawing/2014/chart" uri="{C3380CC4-5D6E-409C-BE32-E72D297353CC}">
              <c16:uniqueId val="{00000001-3223-4E29-9FB9-9C71FE47870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101.87</c:v>
                </c:pt>
                <c:pt idx="4">
                  <c:v>100.31</c:v>
                </c:pt>
              </c:numCache>
            </c:numRef>
          </c:val>
          <c:extLst>
            <c:ext xmlns:c16="http://schemas.microsoft.com/office/drawing/2014/chart" uri="{C3380CC4-5D6E-409C-BE32-E72D297353CC}">
              <c16:uniqueId val="{00000000-60ED-4C7C-B30A-F51E7963A11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107.21</c:v>
                </c:pt>
                <c:pt idx="4">
                  <c:v>107.08</c:v>
                </c:pt>
              </c:numCache>
            </c:numRef>
          </c:val>
          <c:smooth val="0"/>
          <c:extLst>
            <c:ext xmlns:c16="http://schemas.microsoft.com/office/drawing/2014/chart" uri="{C3380CC4-5D6E-409C-BE32-E72D297353CC}">
              <c16:uniqueId val="{00000001-60ED-4C7C-B30A-F51E7963A11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684-4D19-AEA6-17D68A49210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12.7</c:v>
                </c:pt>
                <c:pt idx="4">
                  <c:v>14.65</c:v>
                </c:pt>
              </c:numCache>
            </c:numRef>
          </c:val>
          <c:smooth val="0"/>
          <c:extLst>
            <c:ext xmlns:c16="http://schemas.microsoft.com/office/drawing/2014/chart" uri="{C3380CC4-5D6E-409C-BE32-E72D297353CC}">
              <c16:uniqueId val="{00000001-8684-4D19-AEA6-17D68A49210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C4E-4534-9358-0474E443355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c:v>0.1</c:v>
                </c:pt>
              </c:numCache>
            </c:numRef>
          </c:val>
          <c:smooth val="0"/>
          <c:extLst>
            <c:ext xmlns:c16="http://schemas.microsoft.com/office/drawing/2014/chart" uri="{C3380CC4-5D6E-409C-BE32-E72D297353CC}">
              <c16:uniqueId val="{00000001-2C4E-4534-9358-0474E443355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67.86</c:v>
                </c:pt>
                <c:pt idx="4">
                  <c:v>63.14</c:v>
                </c:pt>
              </c:numCache>
            </c:numRef>
          </c:val>
          <c:extLst>
            <c:ext xmlns:c16="http://schemas.microsoft.com/office/drawing/2014/chart" uri="{C3380CC4-5D6E-409C-BE32-E72D297353CC}">
              <c16:uniqueId val="{00000000-583B-4ED4-96BA-E74B6E0C717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43.71</c:v>
                </c:pt>
                <c:pt idx="4">
                  <c:v>45.94</c:v>
                </c:pt>
              </c:numCache>
            </c:numRef>
          </c:val>
          <c:smooth val="0"/>
          <c:extLst>
            <c:ext xmlns:c16="http://schemas.microsoft.com/office/drawing/2014/chart" uri="{C3380CC4-5D6E-409C-BE32-E72D297353CC}">
              <c16:uniqueId val="{00000001-583B-4ED4-96BA-E74B6E0C717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11.7</c:v>
                </c:pt>
                <c:pt idx="4">
                  <c:v>10.3</c:v>
                </c:pt>
              </c:numCache>
            </c:numRef>
          </c:val>
          <c:extLst>
            <c:ext xmlns:c16="http://schemas.microsoft.com/office/drawing/2014/chart" uri="{C3380CC4-5D6E-409C-BE32-E72D297353CC}">
              <c16:uniqueId val="{00000000-ED54-4C59-AEAC-645C818B1A4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40.67</c:v>
                </c:pt>
                <c:pt idx="4">
                  <c:v>47.7</c:v>
                </c:pt>
              </c:numCache>
            </c:numRef>
          </c:val>
          <c:smooth val="0"/>
          <c:extLst>
            <c:ext xmlns:c16="http://schemas.microsoft.com/office/drawing/2014/chart" uri="{C3380CC4-5D6E-409C-BE32-E72D297353CC}">
              <c16:uniqueId val="{00000001-ED54-4C59-AEAC-645C818B1A4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E0F-4808-9635-A05C8F9E16A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1050.51</c:v>
                </c:pt>
                <c:pt idx="4">
                  <c:v>1102.01</c:v>
                </c:pt>
              </c:numCache>
            </c:numRef>
          </c:val>
          <c:smooth val="0"/>
          <c:extLst>
            <c:ext xmlns:c16="http://schemas.microsoft.com/office/drawing/2014/chart" uri="{C3380CC4-5D6E-409C-BE32-E72D297353CC}">
              <c16:uniqueId val="{00000001-8E0F-4808-9635-A05C8F9E16A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62.6</c:v>
                </c:pt>
                <c:pt idx="4">
                  <c:v>62.56</c:v>
                </c:pt>
              </c:numCache>
            </c:numRef>
          </c:val>
          <c:extLst>
            <c:ext xmlns:c16="http://schemas.microsoft.com/office/drawing/2014/chart" uri="{C3380CC4-5D6E-409C-BE32-E72D297353CC}">
              <c16:uniqueId val="{00000000-E1ED-43BA-87E4-5A4CCDE4E15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82.65</c:v>
                </c:pt>
                <c:pt idx="4">
                  <c:v>82.55</c:v>
                </c:pt>
              </c:numCache>
            </c:numRef>
          </c:val>
          <c:smooth val="0"/>
          <c:extLst>
            <c:ext xmlns:c16="http://schemas.microsoft.com/office/drawing/2014/chart" uri="{C3380CC4-5D6E-409C-BE32-E72D297353CC}">
              <c16:uniqueId val="{00000001-E1ED-43BA-87E4-5A4CCDE4E15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220.45</c:v>
                </c:pt>
                <c:pt idx="4">
                  <c:v>219.03</c:v>
                </c:pt>
              </c:numCache>
            </c:numRef>
          </c:val>
          <c:extLst>
            <c:ext xmlns:c16="http://schemas.microsoft.com/office/drawing/2014/chart" uri="{C3380CC4-5D6E-409C-BE32-E72D297353CC}">
              <c16:uniqueId val="{00000000-21AC-46AC-AC9C-024FFABAA67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186.3</c:v>
                </c:pt>
                <c:pt idx="4">
                  <c:v>188.38</c:v>
                </c:pt>
              </c:numCache>
            </c:numRef>
          </c:val>
          <c:smooth val="0"/>
          <c:extLst>
            <c:ext xmlns:c16="http://schemas.microsoft.com/office/drawing/2014/chart" uri="{C3380CC4-5D6E-409C-BE32-E72D297353CC}">
              <c16:uniqueId val="{00000001-21AC-46AC-AC9C-024FFABAA67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H1" zoomScaleNormal="100" workbookViewId="0">
      <selection activeCell="BK72" sqref="BK72"/>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山梨県　都留市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2">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Cc2</v>
      </c>
      <c r="X8" s="71"/>
      <c r="Y8" s="71"/>
      <c r="Z8" s="71"/>
      <c r="AA8" s="71"/>
      <c r="AB8" s="71"/>
      <c r="AC8" s="71"/>
      <c r="AD8" s="72" t="str">
        <f>データ!$M$6</f>
        <v>非設置</v>
      </c>
      <c r="AE8" s="72"/>
      <c r="AF8" s="72"/>
      <c r="AG8" s="72"/>
      <c r="AH8" s="72"/>
      <c r="AI8" s="72"/>
      <c r="AJ8" s="72"/>
      <c r="AK8" s="3"/>
      <c r="AL8" s="45">
        <f>データ!S6</f>
        <v>29516</v>
      </c>
      <c r="AM8" s="45"/>
      <c r="AN8" s="45"/>
      <c r="AO8" s="45"/>
      <c r="AP8" s="45"/>
      <c r="AQ8" s="45"/>
      <c r="AR8" s="45"/>
      <c r="AS8" s="45"/>
      <c r="AT8" s="46">
        <f>データ!T6</f>
        <v>161.63</v>
      </c>
      <c r="AU8" s="46"/>
      <c r="AV8" s="46"/>
      <c r="AW8" s="46"/>
      <c r="AX8" s="46"/>
      <c r="AY8" s="46"/>
      <c r="AZ8" s="46"/>
      <c r="BA8" s="46"/>
      <c r="BB8" s="46">
        <f>データ!U6</f>
        <v>182.61</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f>データ!O6</f>
        <v>37.53</v>
      </c>
      <c r="J10" s="46"/>
      <c r="K10" s="46"/>
      <c r="L10" s="46"/>
      <c r="M10" s="46"/>
      <c r="N10" s="46"/>
      <c r="O10" s="46"/>
      <c r="P10" s="46">
        <f>データ!P6</f>
        <v>28.38</v>
      </c>
      <c r="Q10" s="46"/>
      <c r="R10" s="46"/>
      <c r="S10" s="46"/>
      <c r="T10" s="46"/>
      <c r="U10" s="46"/>
      <c r="V10" s="46"/>
      <c r="W10" s="46">
        <f>データ!Q6</f>
        <v>107.04</v>
      </c>
      <c r="X10" s="46"/>
      <c r="Y10" s="46"/>
      <c r="Z10" s="46"/>
      <c r="AA10" s="46"/>
      <c r="AB10" s="46"/>
      <c r="AC10" s="46"/>
      <c r="AD10" s="45">
        <f>データ!R6</f>
        <v>2420</v>
      </c>
      <c r="AE10" s="45"/>
      <c r="AF10" s="45"/>
      <c r="AG10" s="45"/>
      <c r="AH10" s="45"/>
      <c r="AI10" s="45"/>
      <c r="AJ10" s="45"/>
      <c r="AK10" s="2"/>
      <c r="AL10" s="45">
        <f>データ!V6</f>
        <v>8252</v>
      </c>
      <c r="AM10" s="45"/>
      <c r="AN10" s="45"/>
      <c r="AO10" s="45"/>
      <c r="AP10" s="45"/>
      <c r="AQ10" s="45"/>
      <c r="AR10" s="45"/>
      <c r="AS10" s="45"/>
      <c r="AT10" s="46">
        <f>データ!W6</f>
        <v>2.54</v>
      </c>
      <c r="AU10" s="46"/>
      <c r="AV10" s="46"/>
      <c r="AW10" s="46"/>
      <c r="AX10" s="46"/>
      <c r="AY10" s="46"/>
      <c r="AZ10" s="46"/>
      <c r="BA10" s="46"/>
      <c r="BB10" s="46">
        <f>データ!X6</f>
        <v>3248.82</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114</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vHYlq60V7tMWAisrb9u7eYkf03EsY1wVCBa9qyB2t490RsNnPFuY/CVt2GRplGSzLpU3k68qGiD82cyW8AcbSw==" saltValue="1cLrZJys7lM5Tnj+hAqUH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5"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192040</v>
      </c>
      <c r="D6" s="19">
        <f t="shared" si="3"/>
        <v>46</v>
      </c>
      <c r="E6" s="19">
        <f t="shared" si="3"/>
        <v>17</v>
      </c>
      <c r="F6" s="19">
        <f t="shared" si="3"/>
        <v>1</v>
      </c>
      <c r="G6" s="19">
        <f t="shared" si="3"/>
        <v>0</v>
      </c>
      <c r="H6" s="19" t="str">
        <f t="shared" si="3"/>
        <v>山梨県　都留市</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37.53</v>
      </c>
      <c r="P6" s="20">
        <f t="shared" si="3"/>
        <v>28.38</v>
      </c>
      <c r="Q6" s="20">
        <f t="shared" si="3"/>
        <v>107.04</v>
      </c>
      <c r="R6" s="20">
        <f t="shared" si="3"/>
        <v>2420</v>
      </c>
      <c r="S6" s="20">
        <f t="shared" si="3"/>
        <v>29516</v>
      </c>
      <c r="T6" s="20">
        <f t="shared" si="3"/>
        <v>161.63</v>
      </c>
      <c r="U6" s="20">
        <f t="shared" si="3"/>
        <v>182.61</v>
      </c>
      <c r="V6" s="20">
        <f t="shared" si="3"/>
        <v>8252</v>
      </c>
      <c r="W6" s="20">
        <f t="shared" si="3"/>
        <v>2.54</v>
      </c>
      <c r="X6" s="20">
        <f t="shared" si="3"/>
        <v>3248.82</v>
      </c>
      <c r="Y6" s="21" t="str">
        <f>IF(Y7="",NA(),Y7)</f>
        <v>-</v>
      </c>
      <c r="Z6" s="21" t="str">
        <f t="shared" ref="Z6:AH6" si="4">IF(Z7="",NA(),Z7)</f>
        <v>-</v>
      </c>
      <c r="AA6" s="21" t="str">
        <f t="shared" si="4"/>
        <v>-</v>
      </c>
      <c r="AB6" s="21">
        <f t="shared" si="4"/>
        <v>101.87</v>
      </c>
      <c r="AC6" s="21">
        <f t="shared" si="4"/>
        <v>100.31</v>
      </c>
      <c r="AD6" s="21" t="str">
        <f t="shared" si="4"/>
        <v>-</v>
      </c>
      <c r="AE6" s="21" t="str">
        <f t="shared" si="4"/>
        <v>-</v>
      </c>
      <c r="AF6" s="21" t="str">
        <f t="shared" si="4"/>
        <v>-</v>
      </c>
      <c r="AG6" s="21">
        <f t="shared" si="4"/>
        <v>107.21</v>
      </c>
      <c r="AH6" s="21">
        <f t="shared" si="4"/>
        <v>107.08</v>
      </c>
      <c r="AI6" s="20" t="str">
        <f>IF(AI7="","",IF(AI7="-","【-】","【"&amp;SUBSTITUTE(TEXT(AI7,"#,##0.00"),"-","△")&amp;"】"))</f>
        <v>【107.02】</v>
      </c>
      <c r="AJ6" s="21" t="str">
        <f>IF(AJ7="",NA(),AJ7)</f>
        <v>-</v>
      </c>
      <c r="AK6" s="21" t="str">
        <f t="shared" ref="AK6:AS6" si="5">IF(AK7="",NA(),AK7)</f>
        <v>-</v>
      </c>
      <c r="AL6" s="21" t="str">
        <f t="shared" si="5"/>
        <v>-</v>
      </c>
      <c r="AM6" s="21">
        <f t="shared" si="5"/>
        <v>67.86</v>
      </c>
      <c r="AN6" s="21">
        <f t="shared" si="5"/>
        <v>63.14</v>
      </c>
      <c r="AO6" s="21" t="str">
        <f t="shared" si="5"/>
        <v>-</v>
      </c>
      <c r="AP6" s="21" t="str">
        <f t="shared" si="5"/>
        <v>-</v>
      </c>
      <c r="AQ6" s="21" t="str">
        <f t="shared" si="5"/>
        <v>-</v>
      </c>
      <c r="AR6" s="21">
        <f t="shared" si="5"/>
        <v>43.71</v>
      </c>
      <c r="AS6" s="21">
        <f t="shared" si="5"/>
        <v>45.94</v>
      </c>
      <c r="AT6" s="20" t="str">
        <f>IF(AT7="","",IF(AT7="-","【-】","【"&amp;SUBSTITUTE(TEXT(AT7,"#,##0.00"),"-","△")&amp;"】"))</f>
        <v>【3.09】</v>
      </c>
      <c r="AU6" s="21" t="str">
        <f>IF(AU7="",NA(),AU7)</f>
        <v>-</v>
      </c>
      <c r="AV6" s="21" t="str">
        <f t="shared" ref="AV6:BD6" si="6">IF(AV7="",NA(),AV7)</f>
        <v>-</v>
      </c>
      <c r="AW6" s="21" t="str">
        <f t="shared" si="6"/>
        <v>-</v>
      </c>
      <c r="AX6" s="21">
        <f t="shared" si="6"/>
        <v>11.7</v>
      </c>
      <c r="AY6" s="21">
        <f t="shared" si="6"/>
        <v>10.3</v>
      </c>
      <c r="AZ6" s="21" t="str">
        <f t="shared" si="6"/>
        <v>-</v>
      </c>
      <c r="BA6" s="21" t="str">
        <f t="shared" si="6"/>
        <v>-</v>
      </c>
      <c r="BB6" s="21" t="str">
        <f t="shared" si="6"/>
        <v>-</v>
      </c>
      <c r="BC6" s="21">
        <f t="shared" si="6"/>
        <v>40.67</v>
      </c>
      <c r="BD6" s="21">
        <f t="shared" si="6"/>
        <v>47.7</v>
      </c>
      <c r="BE6" s="20" t="str">
        <f>IF(BE7="","",IF(BE7="-","【-】","【"&amp;SUBSTITUTE(TEXT(BE7,"#,##0.00"),"-","△")&amp;"】"))</f>
        <v>【71.39】</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1050.51</v>
      </c>
      <c r="BO6" s="21">
        <f t="shared" si="7"/>
        <v>1102.01</v>
      </c>
      <c r="BP6" s="20" t="str">
        <f>IF(BP7="","",IF(BP7="-","【-】","【"&amp;SUBSTITUTE(TEXT(BP7,"#,##0.00"),"-","△")&amp;"】"))</f>
        <v>【669.11】</v>
      </c>
      <c r="BQ6" s="21" t="str">
        <f>IF(BQ7="",NA(),BQ7)</f>
        <v>-</v>
      </c>
      <c r="BR6" s="21" t="str">
        <f t="shared" ref="BR6:BZ6" si="8">IF(BR7="",NA(),BR7)</f>
        <v>-</v>
      </c>
      <c r="BS6" s="21" t="str">
        <f t="shared" si="8"/>
        <v>-</v>
      </c>
      <c r="BT6" s="21">
        <f t="shared" si="8"/>
        <v>62.6</v>
      </c>
      <c r="BU6" s="21">
        <f t="shared" si="8"/>
        <v>62.56</v>
      </c>
      <c r="BV6" s="21" t="str">
        <f t="shared" si="8"/>
        <v>-</v>
      </c>
      <c r="BW6" s="21" t="str">
        <f t="shared" si="8"/>
        <v>-</v>
      </c>
      <c r="BX6" s="21" t="str">
        <f t="shared" si="8"/>
        <v>-</v>
      </c>
      <c r="BY6" s="21">
        <f t="shared" si="8"/>
        <v>82.65</v>
      </c>
      <c r="BZ6" s="21">
        <f t="shared" si="8"/>
        <v>82.55</v>
      </c>
      <c r="CA6" s="20" t="str">
        <f>IF(CA7="","",IF(CA7="-","【-】","【"&amp;SUBSTITUTE(TEXT(CA7,"#,##0.00"),"-","△")&amp;"】"))</f>
        <v>【99.73】</v>
      </c>
      <c r="CB6" s="21" t="str">
        <f>IF(CB7="",NA(),CB7)</f>
        <v>-</v>
      </c>
      <c r="CC6" s="21" t="str">
        <f t="shared" ref="CC6:CK6" si="9">IF(CC7="",NA(),CC7)</f>
        <v>-</v>
      </c>
      <c r="CD6" s="21" t="str">
        <f t="shared" si="9"/>
        <v>-</v>
      </c>
      <c r="CE6" s="21">
        <f t="shared" si="9"/>
        <v>220.45</v>
      </c>
      <c r="CF6" s="21">
        <f t="shared" si="9"/>
        <v>219.03</v>
      </c>
      <c r="CG6" s="21" t="str">
        <f t="shared" si="9"/>
        <v>-</v>
      </c>
      <c r="CH6" s="21" t="str">
        <f t="shared" si="9"/>
        <v>-</v>
      </c>
      <c r="CI6" s="21" t="str">
        <f t="shared" si="9"/>
        <v>-</v>
      </c>
      <c r="CJ6" s="21">
        <f t="shared" si="9"/>
        <v>186.3</v>
      </c>
      <c r="CK6" s="21">
        <f t="shared" si="9"/>
        <v>188.38</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50.53</v>
      </c>
      <c r="CV6" s="21">
        <f t="shared" si="10"/>
        <v>51.42</v>
      </c>
      <c r="CW6" s="20" t="str">
        <f>IF(CW7="","",IF(CW7="-","【-】","【"&amp;SUBSTITUTE(TEXT(CW7,"#,##0.00"),"-","△")&amp;"】"))</f>
        <v>【59.99】</v>
      </c>
      <c r="CX6" s="21" t="str">
        <f>IF(CX7="",NA(),CX7)</f>
        <v>-</v>
      </c>
      <c r="CY6" s="21" t="str">
        <f t="shared" ref="CY6:DG6" si="11">IF(CY7="",NA(),CY7)</f>
        <v>-</v>
      </c>
      <c r="CZ6" s="21" t="str">
        <f t="shared" si="11"/>
        <v>-</v>
      </c>
      <c r="DA6" s="21">
        <f t="shared" si="11"/>
        <v>62.79</v>
      </c>
      <c r="DB6" s="21">
        <f t="shared" si="11"/>
        <v>60.01</v>
      </c>
      <c r="DC6" s="21" t="str">
        <f t="shared" si="11"/>
        <v>-</v>
      </c>
      <c r="DD6" s="21" t="str">
        <f t="shared" si="11"/>
        <v>-</v>
      </c>
      <c r="DE6" s="21" t="str">
        <f t="shared" si="11"/>
        <v>-</v>
      </c>
      <c r="DF6" s="21">
        <f t="shared" si="11"/>
        <v>82.08</v>
      </c>
      <c r="DG6" s="21">
        <f t="shared" si="11"/>
        <v>81.34</v>
      </c>
      <c r="DH6" s="20" t="str">
        <f>IF(DH7="","",IF(DH7="-","【-】","【"&amp;SUBSTITUTE(TEXT(DH7,"#,##0.00"),"-","△")&amp;"】"))</f>
        <v>【95.72】</v>
      </c>
      <c r="DI6" s="21" t="str">
        <f>IF(DI7="",NA(),DI7)</f>
        <v>-</v>
      </c>
      <c r="DJ6" s="21" t="str">
        <f t="shared" ref="DJ6:DR6" si="12">IF(DJ7="",NA(),DJ7)</f>
        <v>-</v>
      </c>
      <c r="DK6" s="21" t="str">
        <f t="shared" si="12"/>
        <v>-</v>
      </c>
      <c r="DL6" s="21" t="str">
        <f t="shared" si="12"/>
        <v>-</v>
      </c>
      <c r="DM6" s="21" t="str">
        <f t="shared" si="12"/>
        <v>-</v>
      </c>
      <c r="DN6" s="21" t="str">
        <f t="shared" si="12"/>
        <v>-</v>
      </c>
      <c r="DO6" s="21" t="str">
        <f t="shared" si="12"/>
        <v>-</v>
      </c>
      <c r="DP6" s="21" t="str">
        <f t="shared" si="12"/>
        <v>-</v>
      </c>
      <c r="DQ6" s="21">
        <f t="shared" si="12"/>
        <v>12.7</v>
      </c>
      <c r="DR6" s="21">
        <f t="shared" si="12"/>
        <v>14.65</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1">
        <f t="shared" si="13"/>
        <v>0.1</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1.65</v>
      </c>
      <c r="EN6" s="21">
        <f t="shared" si="14"/>
        <v>0.14000000000000001</v>
      </c>
      <c r="EO6" s="20" t="str">
        <f>IF(EO7="","",IF(EO7="-","【-】","【"&amp;SUBSTITUTE(TEXT(EO7,"#,##0.00"),"-","△")&amp;"】"))</f>
        <v>【0.24】</v>
      </c>
    </row>
    <row r="7" spans="1:148" s="22" customFormat="1" x14ac:dyDescent="0.2">
      <c r="A7" s="14"/>
      <c r="B7" s="23">
        <v>2021</v>
      </c>
      <c r="C7" s="23">
        <v>192040</v>
      </c>
      <c r="D7" s="23">
        <v>46</v>
      </c>
      <c r="E7" s="23">
        <v>17</v>
      </c>
      <c r="F7" s="23">
        <v>1</v>
      </c>
      <c r="G7" s="23">
        <v>0</v>
      </c>
      <c r="H7" s="23" t="s">
        <v>96</v>
      </c>
      <c r="I7" s="23" t="s">
        <v>97</v>
      </c>
      <c r="J7" s="23" t="s">
        <v>98</v>
      </c>
      <c r="K7" s="23" t="s">
        <v>99</v>
      </c>
      <c r="L7" s="23" t="s">
        <v>100</v>
      </c>
      <c r="M7" s="23" t="s">
        <v>101</v>
      </c>
      <c r="N7" s="24" t="s">
        <v>102</v>
      </c>
      <c r="O7" s="24">
        <v>37.53</v>
      </c>
      <c r="P7" s="24">
        <v>28.38</v>
      </c>
      <c r="Q7" s="24">
        <v>107.04</v>
      </c>
      <c r="R7" s="24">
        <v>2420</v>
      </c>
      <c r="S7" s="24">
        <v>29516</v>
      </c>
      <c r="T7" s="24">
        <v>161.63</v>
      </c>
      <c r="U7" s="24">
        <v>182.61</v>
      </c>
      <c r="V7" s="24">
        <v>8252</v>
      </c>
      <c r="W7" s="24">
        <v>2.54</v>
      </c>
      <c r="X7" s="24">
        <v>3248.82</v>
      </c>
      <c r="Y7" s="24" t="s">
        <v>102</v>
      </c>
      <c r="Z7" s="24" t="s">
        <v>102</v>
      </c>
      <c r="AA7" s="24" t="s">
        <v>102</v>
      </c>
      <c r="AB7" s="24">
        <v>101.87</v>
      </c>
      <c r="AC7" s="24">
        <v>100.31</v>
      </c>
      <c r="AD7" s="24" t="s">
        <v>102</v>
      </c>
      <c r="AE7" s="24" t="s">
        <v>102</v>
      </c>
      <c r="AF7" s="24" t="s">
        <v>102</v>
      </c>
      <c r="AG7" s="24">
        <v>107.21</v>
      </c>
      <c r="AH7" s="24">
        <v>107.08</v>
      </c>
      <c r="AI7" s="24">
        <v>107.02</v>
      </c>
      <c r="AJ7" s="24" t="s">
        <v>102</v>
      </c>
      <c r="AK7" s="24" t="s">
        <v>102</v>
      </c>
      <c r="AL7" s="24" t="s">
        <v>102</v>
      </c>
      <c r="AM7" s="24">
        <v>67.86</v>
      </c>
      <c r="AN7" s="24">
        <v>63.14</v>
      </c>
      <c r="AO7" s="24" t="s">
        <v>102</v>
      </c>
      <c r="AP7" s="24" t="s">
        <v>102</v>
      </c>
      <c r="AQ7" s="24" t="s">
        <v>102</v>
      </c>
      <c r="AR7" s="24">
        <v>43.71</v>
      </c>
      <c r="AS7" s="24">
        <v>45.94</v>
      </c>
      <c r="AT7" s="24">
        <v>3.09</v>
      </c>
      <c r="AU7" s="24" t="s">
        <v>102</v>
      </c>
      <c r="AV7" s="24" t="s">
        <v>102</v>
      </c>
      <c r="AW7" s="24" t="s">
        <v>102</v>
      </c>
      <c r="AX7" s="24">
        <v>11.7</v>
      </c>
      <c r="AY7" s="24">
        <v>10.3</v>
      </c>
      <c r="AZ7" s="24" t="s">
        <v>102</v>
      </c>
      <c r="BA7" s="24" t="s">
        <v>102</v>
      </c>
      <c r="BB7" s="24" t="s">
        <v>102</v>
      </c>
      <c r="BC7" s="24">
        <v>40.67</v>
      </c>
      <c r="BD7" s="24">
        <v>47.7</v>
      </c>
      <c r="BE7" s="24">
        <v>71.39</v>
      </c>
      <c r="BF7" s="24" t="s">
        <v>102</v>
      </c>
      <c r="BG7" s="24" t="s">
        <v>102</v>
      </c>
      <c r="BH7" s="24" t="s">
        <v>102</v>
      </c>
      <c r="BI7" s="24">
        <v>0</v>
      </c>
      <c r="BJ7" s="24">
        <v>0</v>
      </c>
      <c r="BK7" s="24" t="s">
        <v>102</v>
      </c>
      <c r="BL7" s="24" t="s">
        <v>102</v>
      </c>
      <c r="BM7" s="24" t="s">
        <v>102</v>
      </c>
      <c r="BN7" s="24">
        <v>1050.51</v>
      </c>
      <c r="BO7" s="24">
        <v>1102.01</v>
      </c>
      <c r="BP7" s="24">
        <v>669.11</v>
      </c>
      <c r="BQ7" s="24" t="s">
        <v>102</v>
      </c>
      <c r="BR7" s="24" t="s">
        <v>102</v>
      </c>
      <c r="BS7" s="24" t="s">
        <v>102</v>
      </c>
      <c r="BT7" s="24">
        <v>62.6</v>
      </c>
      <c r="BU7" s="24">
        <v>62.56</v>
      </c>
      <c r="BV7" s="24" t="s">
        <v>102</v>
      </c>
      <c r="BW7" s="24" t="s">
        <v>102</v>
      </c>
      <c r="BX7" s="24" t="s">
        <v>102</v>
      </c>
      <c r="BY7" s="24">
        <v>82.65</v>
      </c>
      <c r="BZ7" s="24">
        <v>82.55</v>
      </c>
      <c r="CA7" s="24">
        <v>99.73</v>
      </c>
      <c r="CB7" s="24" t="s">
        <v>102</v>
      </c>
      <c r="CC7" s="24" t="s">
        <v>102</v>
      </c>
      <c r="CD7" s="24" t="s">
        <v>102</v>
      </c>
      <c r="CE7" s="24">
        <v>220.45</v>
      </c>
      <c r="CF7" s="24">
        <v>219.03</v>
      </c>
      <c r="CG7" s="24" t="s">
        <v>102</v>
      </c>
      <c r="CH7" s="24" t="s">
        <v>102</v>
      </c>
      <c r="CI7" s="24" t="s">
        <v>102</v>
      </c>
      <c r="CJ7" s="24">
        <v>186.3</v>
      </c>
      <c r="CK7" s="24">
        <v>188.38</v>
      </c>
      <c r="CL7" s="24">
        <v>134.97999999999999</v>
      </c>
      <c r="CM7" s="24" t="s">
        <v>102</v>
      </c>
      <c r="CN7" s="24" t="s">
        <v>102</v>
      </c>
      <c r="CO7" s="24" t="s">
        <v>102</v>
      </c>
      <c r="CP7" s="24" t="s">
        <v>102</v>
      </c>
      <c r="CQ7" s="24" t="s">
        <v>102</v>
      </c>
      <c r="CR7" s="24" t="s">
        <v>102</v>
      </c>
      <c r="CS7" s="24" t="s">
        <v>102</v>
      </c>
      <c r="CT7" s="24" t="s">
        <v>102</v>
      </c>
      <c r="CU7" s="24">
        <v>50.53</v>
      </c>
      <c r="CV7" s="24">
        <v>51.42</v>
      </c>
      <c r="CW7" s="24">
        <v>59.99</v>
      </c>
      <c r="CX7" s="24" t="s">
        <v>102</v>
      </c>
      <c r="CY7" s="24" t="s">
        <v>102</v>
      </c>
      <c r="CZ7" s="24" t="s">
        <v>102</v>
      </c>
      <c r="DA7" s="24">
        <v>62.79</v>
      </c>
      <c r="DB7" s="24">
        <v>60.01</v>
      </c>
      <c r="DC7" s="24" t="s">
        <v>102</v>
      </c>
      <c r="DD7" s="24" t="s">
        <v>102</v>
      </c>
      <c r="DE7" s="24" t="s">
        <v>102</v>
      </c>
      <c r="DF7" s="24">
        <v>82.08</v>
      </c>
      <c r="DG7" s="24">
        <v>81.34</v>
      </c>
      <c r="DH7" s="24">
        <v>95.72</v>
      </c>
      <c r="DI7" s="24" t="s">
        <v>102</v>
      </c>
      <c r="DJ7" s="24" t="s">
        <v>102</v>
      </c>
      <c r="DK7" s="24" t="s">
        <v>102</v>
      </c>
      <c r="DL7" s="24" t="s">
        <v>102</v>
      </c>
      <c r="DM7" s="24" t="s">
        <v>102</v>
      </c>
      <c r="DN7" s="24" t="s">
        <v>102</v>
      </c>
      <c r="DO7" s="24" t="s">
        <v>102</v>
      </c>
      <c r="DP7" s="24" t="s">
        <v>102</v>
      </c>
      <c r="DQ7" s="24">
        <v>12.7</v>
      </c>
      <c r="DR7" s="24">
        <v>14.65</v>
      </c>
      <c r="DS7" s="24">
        <v>38.17</v>
      </c>
      <c r="DT7" s="24" t="s">
        <v>102</v>
      </c>
      <c r="DU7" s="24" t="s">
        <v>102</v>
      </c>
      <c r="DV7" s="24" t="s">
        <v>102</v>
      </c>
      <c r="DW7" s="24">
        <v>0</v>
      </c>
      <c r="DX7" s="24">
        <v>0</v>
      </c>
      <c r="DY7" s="24" t="s">
        <v>102</v>
      </c>
      <c r="DZ7" s="24" t="s">
        <v>102</v>
      </c>
      <c r="EA7" s="24" t="s">
        <v>102</v>
      </c>
      <c r="EB7" s="24">
        <v>0</v>
      </c>
      <c r="EC7" s="24">
        <v>0.1</v>
      </c>
      <c r="ED7" s="24">
        <v>6.54</v>
      </c>
      <c r="EE7" s="24" t="s">
        <v>102</v>
      </c>
      <c r="EF7" s="24" t="s">
        <v>102</v>
      </c>
      <c r="EG7" s="24" t="s">
        <v>102</v>
      </c>
      <c r="EH7" s="24">
        <v>0</v>
      </c>
      <c r="EI7" s="24">
        <v>0</v>
      </c>
      <c r="EJ7" s="24" t="s">
        <v>102</v>
      </c>
      <c r="EK7" s="24" t="s">
        <v>102</v>
      </c>
      <c r="EL7" s="24" t="s">
        <v>102</v>
      </c>
      <c r="EM7" s="24">
        <v>1.65</v>
      </c>
      <c r="EN7" s="24">
        <v>0.14000000000000001</v>
      </c>
      <c r="EO7" s="24">
        <v>0.24</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LG054</cp:lastModifiedBy>
  <cp:lastPrinted>2023-01-31T00:48:35Z</cp:lastPrinted>
  <dcterms:created xsi:type="dcterms:W3CDTF">2023-01-12T23:30:20Z</dcterms:created>
  <dcterms:modified xsi:type="dcterms:W3CDTF">2023-01-31T00:48:42Z</dcterms:modified>
  <cp:category/>
</cp:coreProperties>
</file>