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P:\12111_健康長寿推進課\02\０４　介護基盤整備担当\Ｒ６\テクノロジーを活用した業務効率化モデル事業・事業費補助金\050_補助金\130_R7要望調査\HP\"/>
    </mc:Choice>
  </mc:AlternateContent>
  <xr:revisionPtr revIDLastSave="0" documentId="8_{BB8A55A0-E5AC-4D8D-9C49-D50265B38C0F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記入例" sheetId="10" r:id="rId1"/>
  </sheets>
  <definedNames>
    <definedName name="_xlnm.Print_Area" localSheetId="0">記入例!$B$2:$O$59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0" l="1"/>
  <c r="N58" i="10"/>
  <c r="N59" i="10" s="1"/>
  <c r="A58" i="10"/>
  <c r="M53" i="10"/>
  <c r="B53" i="10"/>
  <c r="M52" i="10"/>
  <c r="B52" i="10"/>
  <c r="M51" i="10"/>
  <c r="B51" i="10"/>
  <c r="A50" i="10"/>
  <c r="M45" i="10"/>
  <c r="B45" i="10"/>
  <c r="M44" i="10"/>
  <c r="B44" i="10"/>
  <c r="M43" i="10"/>
  <c r="B43" i="10"/>
  <c r="B42" i="10"/>
  <c r="A42" i="10"/>
  <c r="M41" i="10"/>
  <c r="B41" i="10"/>
  <c r="M40" i="10"/>
  <c r="B40" i="10"/>
  <c r="M39" i="10"/>
  <c r="B39" i="10"/>
  <c r="O38" i="10"/>
  <c r="A38" i="10"/>
  <c r="M33" i="10"/>
  <c r="B33" i="10"/>
  <c r="M32" i="10"/>
  <c r="B32" i="10"/>
  <c r="M31" i="10"/>
  <c r="B31" i="10"/>
  <c r="O30" i="10"/>
  <c r="M30" i="10"/>
  <c r="A30" i="10"/>
  <c r="M29" i="10"/>
  <c r="B29" i="10"/>
  <c r="M28" i="10"/>
  <c r="B28" i="10"/>
  <c r="M27" i="10"/>
  <c r="B27" i="10"/>
  <c r="O26" i="10"/>
  <c r="M26" i="10"/>
  <c r="A26" i="10"/>
  <c r="M25" i="10"/>
  <c r="N22" i="10" s="1"/>
  <c r="B25" i="10"/>
  <c r="B24" i="10"/>
  <c r="M23" i="10"/>
  <c r="B23" i="10"/>
  <c r="O22" i="10"/>
  <c r="M22" i="10"/>
  <c r="A22" i="10"/>
  <c r="N50" i="10" l="1"/>
  <c r="N54" i="10"/>
  <c r="B50" i="10"/>
  <c r="N38" i="10"/>
  <c r="N30" i="10"/>
  <c r="B30" i="10" s="1"/>
  <c r="N42" i="10"/>
  <c r="N26" i="10"/>
  <c r="B26" i="10" s="1"/>
  <c r="B22" i="10"/>
  <c r="B58" i="10"/>
  <c r="N46" i="10" l="1"/>
  <c r="B38" i="10"/>
  <c r="N34" i="10"/>
</calcChain>
</file>

<file path=xl/sharedStrings.xml><?xml version="1.0" encoding="utf-8"?>
<sst xmlns="http://schemas.openxmlformats.org/spreadsheetml/2006/main" count="199" uniqueCount="106">
  <si>
    <t>法人名</t>
    <rPh sb="0" eb="3">
      <t>ホウジンメイ</t>
    </rPh>
    <phoneticPr fontId="1"/>
  </si>
  <si>
    <t>施設所在地</t>
    <rPh sb="0" eb="2">
      <t>シセツ</t>
    </rPh>
    <rPh sb="2" eb="5">
      <t>ショザイチ</t>
    </rPh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</si>
  <si>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</si>
  <si>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</si>
  <si>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</si>
  <si>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２．要望内容</t>
    <rPh sb="2" eb="4">
      <t>ヨウボウ</t>
    </rPh>
    <rPh sb="4" eb="6">
      <t>ナイヨウ</t>
    </rPh>
    <phoneticPr fontId="1"/>
  </si>
  <si>
    <t>１.施設の概要</t>
    <rPh sb="2" eb="4">
      <t>シセツ</t>
    </rPh>
    <rPh sb="5" eb="7">
      <t>ガイヨウ</t>
    </rPh>
    <phoneticPr fontId="1"/>
  </si>
  <si>
    <t>定員</t>
    <rPh sb="0" eb="2">
      <t>テイイン</t>
    </rPh>
    <phoneticPr fontId="1"/>
  </si>
  <si>
    <t>施設名</t>
    <rPh sb="0" eb="3">
      <t>シセツメイ</t>
    </rPh>
    <phoneticPr fontId="1"/>
  </si>
  <si>
    <t>施設種別</t>
    <rPh sb="0" eb="2">
      <t>シセツ</t>
    </rPh>
    <rPh sb="2" eb="4">
      <t>シュベツ</t>
    </rPh>
    <phoneticPr fontId="1"/>
  </si>
  <si>
    <t>職名・氏名</t>
    <rPh sb="0" eb="2">
      <t>ショクメイ</t>
    </rPh>
    <rPh sb="3" eb="5">
      <t>シメイ</t>
    </rPh>
    <phoneticPr fontId="1"/>
  </si>
  <si>
    <t>○</t>
    <phoneticPr fontId="1"/>
  </si>
  <si>
    <t>事業名</t>
    <phoneticPr fontId="1"/>
  </si>
  <si>
    <t>職員数</t>
    <rPh sb="0" eb="2">
      <t>ショクイン</t>
    </rPh>
    <rPh sb="2" eb="3">
      <t>スウ</t>
    </rPh>
    <phoneticPr fontId="1"/>
  </si>
  <si>
    <t>【リスト】</t>
    <phoneticPr fontId="1"/>
  </si>
  <si>
    <t>事業の選択</t>
    <rPh sb="0" eb="2">
      <t>ジギョウ</t>
    </rPh>
    <rPh sb="3" eb="5">
      <t>センタク</t>
    </rPh>
    <phoneticPr fontId="1"/>
  </si>
  <si>
    <t>補助上限額</t>
    <rPh sb="0" eb="2">
      <t>ホジョ</t>
    </rPh>
    <rPh sb="2" eb="4">
      <t>ジョウゲン</t>
    </rPh>
    <rPh sb="4" eb="5">
      <t>ガク</t>
    </rPh>
    <phoneticPr fontId="1"/>
  </si>
  <si>
    <t>1～10</t>
    <phoneticPr fontId="1"/>
  </si>
  <si>
    <t>11～20</t>
    <phoneticPr fontId="1"/>
  </si>
  <si>
    <t>21～30</t>
    <phoneticPr fontId="1"/>
  </si>
  <si>
    <t>31～</t>
    <phoneticPr fontId="1"/>
  </si>
  <si>
    <t>基準額
（上限額）</t>
    <rPh sb="0" eb="3">
      <t>キジュンガク</t>
    </rPh>
    <rPh sb="5" eb="8">
      <t>ジョウゲンガク</t>
    </rPh>
    <phoneticPr fontId="1"/>
  </si>
  <si>
    <t>機器種別</t>
    <rPh sb="0" eb="2">
      <t>キキ</t>
    </rPh>
    <rPh sb="2" eb="4">
      <t>シュベツ</t>
    </rPh>
    <phoneticPr fontId="1"/>
  </si>
  <si>
    <t>台数</t>
    <rPh sb="0" eb="2">
      <t>ダイスウ</t>
    </rPh>
    <phoneticPr fontId="1"/>
  </si>
  <si>
    <t>移乗支援</t>
    <rPh sb="0" eb="2">
      <t>イジョウ</t>
    </rPh>
    <rPh sb="2" eb="4">
      <t>シエン</t>
    </rPh>
    <phoneticPr fontId="1"/>
  </si>
  <si>
    <t>排泄支援</t>
    <rPh sb="0" eb="2">
      <t>ハイセツ</t>
    </rPh>
    <rPh sb="2" eb="4">
      <t>シエン</t>
    </rPh>
    <phoneticPr fontId="1"/>
  </si>
  <si>
    <t>移動支援</t>
    <rPh sb="0" eb="2">
      <t>イドウ</t>
    </rPh>
    <rPh sb="2" eb="4">
      <t>シエン</t>
    </rPh>
    <phoneticPr fontId="1"/>
  </si>
  <si>
    <t>見守り・コミュニケーション</t>
    <rPh sb="0" eb="2">
      <t>ミマモ</t>
    </rPh>
    <phoneticPr fontId="1"/>
  </si>
  <si>
    <t>入浴支援</t>
    <rPh sb="0" eb="2">
      <t>ニュウヨク</t>
    </rPh>
    <rPh sb="2" eb="4">
      <t>シエン</t>
    </rPh>
    <phoneticPr fontId="1"/>
  </si>
  <si>
    <t>介護業務支援</t>
    <rPh sb="0" eb="2">
      <t>カイゴ</t>
    </rPh>
    <rPh sb="2" eb="4">
      <t>ギョウム</t>
    </rPh>
    <rPh sb="4" eb="6">
      <t>シエン</t>
    </rPh>
    <phoneticPr fontId="1"/>
  </si>
  <si>
    <t>機器名・ソフト名等</t>
    <rPh sb="0" eb="3">
      <t>キキメイ</t>
    </rPh>
    <rPh sb="7" eb="8">
      <t>メイ</t>
    </rPh>
    <rPh sb="8" eb="9">
      <t>ナド</t>
    </rPh>
    <phoneticPr fontId="1"/>
  </si>
  <si>
    <t>メーカー名等</t>
    <rPh sb="4" eb="5">
      <t>メイ</t>
    </rPh>
    <rPh sb="5" eb="6">
      <t>ナド</t>
    </rPh>
    <phoneticPr fontId="4"/>
  </si>
  <si>
    <t>係数</t>
    <rPh sb="0" eb="2">
      <t>ケイスウ</t>
    </rPh>
    <phoneticPr fontId="1"/>
  </si>
  <si>
    <t>要望</t>
    <rPh sb="0" eb="2">
      <t>ヨウボウ</t>
    </rPh>
    <phoneticPr fontId="1"/>
  </si>
  <si>
    <t>※ICTの基準額は自動計算</t>
    <rPh sb="5" eb="8">
      <t>キジュンガク</t>
    </rPh>
    <rPh sb="9" eb="11">
      <t>ジドウ</t>
    </rPh>
    <rPh sb="11" eb="13">
      <t>ケイサン</t>
    </rPh>
    <phoneticPr fontId="1"/>
  </si>
  <si>
    <t>その他</t>
    <rPh sb="2" eb="3">
      <t>タ</t>
    </rPh>
    <phoneticPr fontId="4"/>
  </si>
  <si>
    <t>介護ロボット計</t>
    <rPh sb="0" eb="2">
      <t>カイゴ</t>
    </rPh>
    <rPh sb="6" eb="7">
      <t>ケイ</t>
    </rPh>
    <phoneticPr fontId="4"/>
  </si>
  <si>
    <t>合計</t>
    <rPh sb="0" eb="2">
      <t>ゴウケイ</t>
    </rPh>
    <phoneticPr fontId="4"/>
  </si>
  <si>
    <r>
      <t xml:space="preserve">代表者
</t>
    </r>
    <r>
      <rPr>
        <sz val="12"/>
        <color rgb="FFFF0000"/>
        <rFont val="ＭＳ Ｐ明朝"/>
        <family val="1"/>
        <charset val="128"/>
      </rPr>
      <t>(職名・氏名）</t>
    </r>
    <rPh sb="0" eb="3">
      <t>ダイヒョウシャ</t>
    </rPh>
    <rPh sb="5" eb="7">
      <t>ショクメイ</t>
    </rPh>
    <rPh sb="8" eb="10">
      <t>シメイ</t>
    </rPh>
    <phoneticPr fontId="1"/>
  </si>
  <si>
    <t>電子メール
（※）</t>
    <rPh sb="0" eb="2">
      <t>デンシ</t>
    </rPh>
    <phoneticPr fontId="1"/>
  </si>
  <si>
    <t>職員数
（常勤換算）</t>
    <rPh sb="0" eb="3">
      <t>ショクインスウ</t>
    </rPh>
    <rPh sb="5" eb="7">
      <t>ジョウキン</t>
    </rPh>
    <rPh sb="7" eb="9">
      <t>カンサン</t>
    </rPh>
    <phoneticPr fontId="4"/>
  </si>
  <si>
    <t>補助金額（円）
※補助率3/4
※千円未満
切り捨て</t>
    <rPh sb="2" eb="4">
      <t>キンガク</t>
    </rPh>
    <rPh sb="9" eb="12">
      <t>ホジョリツ</t>
    </rPh>
    <rPh sb="17" eb="19">
      <t>センエン</t>
    </rPh>
    <rPh sb="19" eb="21">
      <t>ミマン</t>
    </rPh>
    <rPh sb="22" eb="23">
      <t>キ</t>
    </rPh>
    <rPh sb="24" eb="25">
      <t>ス</t>
    </rPh>
    <phoneticPr fontId="1"/>
  </si>
  <si>
    <t>※別紙の注意事項をよく読んで記入してください。セルの挿入・削除は行わないでください。</t>
    <rPh sb="1" eb="3">
      <t>ベッシ</t>
    </rPh>
    <rPh sb="4" eb="6">
      <t>チュウイ</t>
    </rPh>
    <rPh sb="6" eb="8">
      <t>ジコウ</t>
    </rPh>
    <rPh sb="11" eb="12">
      <t>ヨ</t>
    </rPh>
    <rPh sb="14" eb="16">
      <t>キニュウ</t>
    </rPh>
    <rPh sb="26" eb="28">
      <t>ソウニュウ</t>
    </rPh>
    <rPh sb="29" eb="31">
      <t>サクジョ</t>
    </rPh>
    <rPh sb="32" eb="33">
      <t>オコナ</t>
    </rPh>
    <phoneticPr fontId="1"/>
  </si>
  <si>
    <t>（１）テクノロジーの導入支援事業</t>
    <phoneticPr fontId="4"/>
  </si>
  <si>
    <t>(1)の</t>
    <phoneticPr fontId="4"/>
  </si>
  <si>
    <t>(1)テクノロジーの導入支援事業</t>
    <rPh sb="10" eb="14">
      <t>ドウニュウシエン</t>
    </rPh>
    <rPh sb="14" eb="16">
      <t>ジギョウ</t>
    </rPh>
    <phoneticPr fontId="4"/>
  </si>
  <si>
    <t>(2)テクノロジーの導入支援事業</t>
    <rPh sb="10" eb="14">
      <t>ドウニュウシエン</t>
    </rPh>
    <rPh sb="14" eb="16">
      <t>ジギョウ</t>
    </rPh>
    <phoneticPr fontId="4"/>
  </si>
  <si>
    <t>(2)の</t>
    <phoneticPr fontId="4"/>
  </si>
  <si>
    <t>(3)テクノロジーの導入支援事業</t>
    <rPh sb="10" eb="14">
      <t>ドウニュウシエン</t>
    </rPh>
    <rPh sb="14" eb="16">
      <t>ジギョウ</t>
    </rPh>
    <phoneticPr fontId="4"/>
  </si>
  <si>
    <t>(3)の</t>
    <phoneticPr fontId="4"/>
  </si>
  <si>
    <t>機能訓練支援</t>
    <rPh sb="0" eb="4">
      <t>キノウクンレン</t>
    </rPh>
    <rPh sb="4" eb="6">
      <t>シエン</t>
    </rPh>
    <phoneticPr fontId="1"/>
  </si>
  <si>
    <t>食事・栄養管理支援</t>
    <rPh sb="0" eb="2">
      <t>ショクジ</t>
    </rPh>
    <rPh sb="3" eb="7">
      <t>エイヨウカンリ</t>
    </rPh>
    <rPh sb="7" eb="9">
      <t>シエン</t>
    </rPh>
    <phoneticPr fontId="4"/>
  </si>
  <si>
    <t>認知症生活支援・認知症ケア支援</t>
    <rPh sb="0" eb="3">
      <t>ニンチショウ</t>
    </rPh>
    <rPh sb="3" eb="5">
      <t>セイカツ</t>
    </rPh>
    <rPh sb="5" eb="7">
      <t>シエン</t>
    </rPh>
    <rPh sb="8" eb="11">
      <t>ニンチショウ</t>
    </rPh>
    <rPh sb="13" eb="15">
      <t>シエン</t>
    </rPh>
    <phoneticPr fontId="4"/>
  </si>
  <si>
    <r>
      <t>（２）テクノロジーの導入支援事業のうち、</t>
    </r>
    <r>
      <rPr>
        <b/>
        <u/>
        <sz val="14"/>
        <color theme="1"/>
        <rFont val="ＭＳ Ｐ明朝"/>
        <family val="1"/>
        <charset val="128"/>
      </rPr>
      <t>介護業務支援に該当する</t>
    </r>
    <r>
      <rPr>
        <b/>
        <u/>
        <sz val="14"/>
        <color rgb="FFFF0000"/>
        <rFont val="ＭＳ Ｐ明朝"/>
        <family val="1"/>
        <charset val="128"/>
      </rPr>
      <t>「介護ソフト」</t>
    </r>
    <rPh sb="20" eb="26">
      <t>カイゴギョウムシエン</t>
    </rPh>
    <rPh sb="27" eb="29">
      <t>ガイトウ</t>
    </rPh>
    <rPh sb="32" eb="34">
      <t>カイゴ</t>
    </rPh>
    <phoneticPr fontId="4"/>
  </si>
  <si>
    <r>
      <t>職員数に応じてライセンス数が</t>
    </r>
    <r>
      <rPr>
        <sz val="12"/>
        <color rgb="FFFF0000"/>
        <rFont val="ＭＳ Ｐ明朝"/>
        <family val="1"/>
        <charset val="128"/>
      </rPr>
      <t>変動する</t>
    </r>
    <r>
      <rPr>
        <sz val="12"/>
        <color theme="1"/>
        <rFont val="ＭＳ Ｐ明朝"/>
        <family val="1"/>
        <charset val="128"/>
      </rPr>
      <t>契約</t>
    </r>
    <rPh sb="0" eb="3">
      <t>ショクインスウ</t>
    </rPh>
    <rPh sb="4" eb="5">
      <t>オウ</t>
    </rPh>
    <rPh sb="12" eb="13">
      <t>スウ</t>
    </rPh>
    <rPh sb="14" eb="16">
      <t>ヘンドウ</t>
    </rPh>
    <rPh sb="18" eb="20">
      <t>ケイヤク</t>
    </rPh>
    <phoneticPr fontId="4"/>
  </si>
  <si>
    <r>
      <t>職員数に応じてライセンス数が</t>
    </r>
    <r>
      <rPr>
        <sz val="12"/>
        <color rgb="FFFF0000"/>
        <rFont val="ＭＳ Ｐ明朝"/>
        <family val="1"/>
        <charset val="128"/>
      </rPr>
      <t>変動しない</t>
    </r>
    <r>
      <rPr>
        <sz val="12"/>
        <color theme="1"/>
        <rFont val="ＭＳ Ｐ明朝"/>
        <family val="1"/>
        <charset val="128"/>
      </rPr>
      <t>契約</t>
    </r>
    <rPh sb="0" eb="3">
      <t>ショクインスウ</t>
    </rPh>
    <rPh sb="4" eb="5">
      <t>オウ</t>
    </rPh>
    <rPh sb="12" eb="13">
      <t>スウ</t>
    </rPh>
    <rPh sb="14" eb="16">
      <t>ヘンドウ</t>
    </rPh>
    <rPh sb="19" eb="21">
      <t>ケイヤク</t>
    </rPh>
    <phoneticPr fontId="4"/>
  </si>
  <si>
    <t>(1)介護ソフト</t>
    <rPh sb="3" eb="5">
      <t>カイゴ</t>
    </rPh>
    <phoneticPr fontId="4"/>
  </si>
  <si>
    <t>(2)介護ソフト</t>
    <rPh sb="3" eb="5">
      <t>カイゴ</t>
    </rPh>
    <phoneticPr fontId="4"/>
  </si>
  <si>
    <t>スマートフォン</t>
    <phoneticPr fontId="4"/>
  </si>
  <si>
    <t>タブレット</t>
  </si>
  <si>
    <t>タブレット</t>
    <phoneticPr fontId="4"/>
  </si>
  <si>
    <t>ＰＣ</t>
    <phoneticPr fontId="4"/>
  </si>
  <si>
    <t>黄色セルのみ入力してください。</t>
    <rPh sb="0" eb="2">
      <t>キイロ</t>
    </rPh>
    <rPh sb="6" eb="8">
      <t>ニュウリョク</t>
    </rPh>
    <phoneticPr fontId="1"/>
  </si>
  <si>
    <t>（３）パッケージ型導入支援事業</t>
    <rPh sb="8" eb="15">
      <t>ガタドウニュウシエンジギョウ</t>
    </rPh>
    <phoneticPr fontId="4"/>
  </si>
  <si>
    <t>パッケージ型導入支援事業</t>
    <rPh sb="5" eb="12">
      <t>ガタドウニュウシエンジギョウ</t>
    </rPh>
    <phoneticPr fontId="4"/>
  </si>
  <si>
    <t>「介護業務支援」
【機器名・ソフト名】</t>
    <rPh sb="1" eb="7">
      <t>カイゴギョウムシエン</t>
    </rPh>
    <rPh sb="10" eb="13">
      <t>キキメイ</t>
    </rPh>
    <rPh sb="17" eb="18">
      <t>メイ</t>
    </rPh>
    <phoneticPr fontId="1"/>
  </si>
  <si>
    <t>（４）導入支援と一体的に行う業務改善支援事業</t>
    <rPh sb="3" eb="5">
      <t>ドウニュウ</t>
    </rPh>
    <rPh sb="5" eb="7">
      <t>シエン</t>
    </rPh>
    <rPh sb="8" eb="11">
      <t>イッタイテキ</t>
    </rPh>
    <rPh sb="12" eb="13">
      <t>オコナ</t>
    </rPh>
    <rPh sb="14" eb="16">
      <t>ギョウム</t>
    </rPh>
    <rPh sb="16" eb="18">
      <t>カイゼン</t>
    </rPh>
    <rPh sb="18" eb="20">
      <t>シエン</t>
    </rPh>
    <rPh sb="20" eb="22">
      <t>ジギョウ</t>
    </rPh>
    <phoneticPr fontId="4"/>
  </si>
  <si>
    <t>TAIS掲載の有無</t>
    <rPh sb="4" eb="6">
      <t>ケイサイ</t>
    </rPh>
    <rPh sb="7" eb="9">
      <t>ウム</t>
    </rPh>
    <phoneticPr fontId="4"/>
  </si>
  <si>
    <t>有</t>
    <rPh sb="0" eb="1">
      <t>ア</t>
    </rPh>
    <phoneticPr fontId="1"/>
  </si>
  <si>
    <t>無</t>
    <rPh sb="0" eb="1">
      <t>ナ</t>
    </rPh>
    <phoneticPr fontId="1"/>
  </si>
  <si>
    <t>ケアプランデータ連携システム標準仕様への対応</t>
    <rPh sb="8" eb="10">
      <t>レンケイ</t>
    </rPh>
    <rPh sb="14" eb="16">
      <t>ヒョウジュン</t>
    </rPh>
    <rPh sb="16" eb="18">
      <t>シヨウ</t>
    </rPh>
    <rPh sb="20" eb="22">
      <t>タイオウ</t>
    </rPh>
    <phoneticPr fontId="4"/>
  </si>
  <si>
    <t>TAIS又は
ケアプランデータ連携システム標準仕様への対応</t>
    <rPh sb="4" eb="5">
      <t>マタ</t>
    </rPh>
    <rPh sb="15" eb="17">
      <t>レンケイ</t>
    </rPh>
    <rPh sb="21" eb="23">
      <t>ヒョウジュン</t>
    </rPh>
    <rPh sb="23" eb="25">
      <t>シヨウ</t>
    </rPh>
    <rPh sb="27" eb="29">
      <t>タイオウ</t>
    </rPh>
    <phoneticPr fontId="4"/>
  </si>
  <si>
    <t>【介護ソフト】ケアプランデータ連携システム標準仕様に対応</t>
    <rPh sb="1" eb="3">
      <t>カイゴ</t>
    </rPh>
    <rPh sb="15" eb="17">
      <t>レンケイ</t>
    </rPh>
    <rPh sb="21" eb="23">
      <t>ヒョウジュン</t>
    </rPh>
    <rPh sb="23" eb="25">
      <t>シヨウ</t>
    </rPh>
    <rPh sb="26" eb="28">
      <t>タイオウ</t>
    </rPh>
    <phoneticPr fontId="1"/>
  </si>
  <si>
    <t>【介護ソフト】ケアプランデータ連携システム標準仕様に対応していない</t>
    <rPh sb="1" eb="3">
      <t>カイゴ</t>
    </rPh>
    <rPh sb="15" eb="17">
      <t>レンケイ</t>
    </rPh>
    <rPh sb="21" eb="23">
      <t>ヒョウジュン</t>
    </rPh>
    <rPh sb="23" eb="25">
      <t>シヨウ</t>
    </rPh>
    <rPh sb="26" eb="28">
      <t>タイオウ</t>
    </rPh>
    <phoneticPr fontId="1"/>
  </si>
  <si>
    <t>【介護ソフト以外の機器】TAISへの掲載有</t>
    <rPh sb="1" eb="3">
      <t>カイゴ</t>
    </rPh>
    <rPh sb="6" eb="8">
      <t>イガイ</t>
    </rPh>
    <rPh sb="9" eb="11">
      <t>キキ</t>
    </rPh>
    <rPh sb="18" eb="20">
      <t>ケイサイ</t>
    </rPh>
    <rPh sb="20" eb="21">
      <t>ア</t>
    </rPh>
    <phoneticPr fontId="1"/>
  </si>
  <si>
    <t>【介護ソフト以外の機器】TAISへの掲載無</t>
    <rPh sb="1" eb="3">
      <t>カイゴ</t>
    </rPh>
    <rPh sb="6" eb="8">
      <t>イガイ</t>
    </rPh>
    <rPh sb="9" eb="11">
      <t>キキ</t>
    </rPh>
    <rPh sb="18" eb="20">
      <t>ケイサイ</t>
    </rPh>
    <rPh sb="20" eb="21">
      <t>ナ</t>
    </rPh>
    <phoneticPr fontId="1"/>
  </si>
  <si>
    <t>付帯経費</t>
    <rPh sb="0" eb="2">
      <t>フタイ</t>
    </rPh>
    <rPh sb="2" eb="4">
      <t>ケイヒ</t>
    </rPh>
    <phoneticPr fontId="4"/>
  </si>
  <si>
    <t>スマートフォン</t>
  </si>
  <si>
    <t>ＰＣ</t>
  </si>
  <si>
    <r>
      <t xml:space="preserve">付帯経費のうち
</t>
    </r>
    <r>
      <rPr>
        <sz val="12"/>
        <color rgb="FFFF0000"/>
        <rFont val="ＭＳ Ｐ明朝"/>
        <family val="1"/>
        <charset val="128"/>
      </rPr>
      <t>情報端末①</t>
    </r>
    <rPh sb="0" eb="2">
      <t>フタイ</t>
    </rPh>
    <rPh sb="2" eb="4">
      <t>ケイヒ</t>
    </rPh>
    <rPh sb="8" eb="10">
      <t>ジョウホウ</t>
    </rPh>
    <rPh sb="10" eb="12">
      <t>タンマツ</t>
    </rPh>
    <phoneticPr fontId="4"/>
  </si>
  <si>
    <r>
      <t xml:space="preserve">付帯経費のうち
</t>
    </r>
    <r>
      <rPr>
        <sz val="12"/>
        <color rgb="FFFF0000"/>
        <rFont val="ＭＳ Ｐ明朝"/>
        <family val="1"/>
        <charset val="128"/>
      </rPr>
      <t>情報端末②</t>
    </r>
    <rPh sb="0" eb="2">
      <t>フタイ</t>
    </rPh>
    <rPh sb="2" eb="4">
      <t>ケイヒ</t>
    </rPh>
    <rPh sb="8" eb="10">
      <t>ジョウホウ</t>
    </rPh>
    <rPh sb="10" eb="12">
      <t>タンマツ</t>
    </rPh>
    <phoneticPr fontId="4"/>
  </si>
  <si>
    <r>
      <t xml:space="preserve">付帯経費のうち
</t>
    </r>
    <r>
      <rPr>
        <sz val="12"/>
        <color rgb="FFFF0000"/>
        <rFont val="ＭＳ Ｐ明朝"/>
        <family val="1"/>
        <charset val="128"/>
      </rPr>
      <t>情報端末</t>
    </r>
    <rPh sb="8" eb="10">
      <t>ジョウホウ</t>
    </rPh>
    <rPh sb="10" eb="12">
      <t>タンマツ</t>
    </rPh>
    <phoneticPr fontId="4"/>
  </si>
  <si>
    <r>
      <t xml:space="preserve">付帯費用のうち
</t>
    </r>
    <r>
      <rPr>
        <sz val="12"/>
        <color rgb="FFFF0000"/>
        <rFont val="ＭＳ Ｐ明朝"/>
        <family val="1"/>
        <charset val="128"/>
      </rPr>
      <t>情報端末</t>
    </r>
    <rPh sb="0" eb="2">
      <t>フタイ</t>
    </rPh>
    <rPh sb="2" eb="4">
      <t>ヒヨウ</t>
    </rPh>
    <rPh sb="8" eb="10">
      <t>ジョウホウ</t>
    </rPh>
    <rPh sb="10" eb="12">
      <t>タンマツ</t>
    </rPh>
    <phoneticPr fontId="4"/>
  </si>
  <si>
    <r>
      <t>「介護業務支援」機器と</t>
    </r>
    <r>
      <rPr>
        <b/>
        <sz val="12"/>
        <color rgb="FFFF0000"/>
        <rFont val="ＭＳ Ｐ明朝"/>
        <family val="1"/>
        <charset val="128"/>
      </rPr>
      <t>連動する機器</t>
    </r>
    <r>
      <rPr>
        <sz val="12"/>
        <color theme="1"/>
        <rFont val="ＭＳ Ｐ明朝"/>
        <family val="1"/>
        <charset val="128"/>
      </rPr>
      <t xml:space="preserve">
【機器名・ソフト名】</t>
    </r>
    <rPh sb="8" eb="10">
      <t>キキ</t>
    </rPh>
    <rPh sb="11" eb="13">
      <t>レンドウ</t>
    </rPh>
    <rPh sb="15" eb="17">
      <t>キキ</t>
    </rPh>
    <rPh sb="19" eb="22">
      <t>キキメイ</t>
    </rPh>
    <rPh sb="26" eb="27">
      <t>メイ</t>
    </rPh>
    <phoneticPr fontId="1"/>
  </si>
  <si>
    <t>提出するもの：要望調査票、見積書</t>
  </si>
  <si>
    <t>提出日：令和７年　　月　　日</t>
    <rPh sb="0" eb="3">
      <t>テイシュツビ</t>
    </rPh>
    <rPh sb="4" eb="6">
      <t>レイワ</t>
    </rPh>
    <rPh sb="7" eb="8">
      <t>ネン</t>
    </rPh>
    <rPh sb="10" eb="11">
      <t>ツキ</t>
    </rPh>
    <rPh sb="13" eb="14">
      <t>ヒトシ</t>
    </rPh>
    <phoneticPr fontId="1"/>
  </si>
  <si>
    <r>
      <t>　　 　○電子メール件名を【</t>
    </r>
    <r>
      <rPr>
        <b/>
        <sz val="14"/>
        <color theme="1"/>
        <rFont val="ＭＳ Ｐ明朝"/>
        <family val="1"/>
        <charset val="128"/>
      </rPr>
      <t>（事業所名）令和７年度テクノロジーを活用した業務効率化事業費補助金要望調査票の提出</t>
    </r>
    <r>
      <rPr>
        <sz val="14"/>
        <color theme="1"/>
        <rFont val="ＭＳ Ｐ明朝"/>
        <family val="1"/>
        <charset val="128"/>
      </rPr>
      <t>】としてください。</t>
    </r>
    <rPh sb="5" eb="7">
      <t>デンシ</t>
    </rPh>
    <rPh sb="10" eb="12">
      <t>ケンメイ</t>
    </rPh>
    <rPh sb="15" eb="18">
      <t>ジギョウショ</t>
    </rPh>
    <rPh sb="18" eb="19">
      <t>メイ</t>
    </rPh>
    <rPh sb="20" eb="22">
      <t>レイワ</t>
    </rPh>
    <rPh sb="23" eb="25">
      <t>ネンド</t>
    </rPh>
    <rPh sb="32" eb="34">
      <t>カツヨウ</t>
    </rPh>
    <rPh sb="36" eb="47">
      <t>ギョウムコウリツカジギョウヒホジョキン</t>
    </rPh>
    <rPh sb="47" eb="49">
      <t>ヨウボウ</t>
    </rPh>
    <rPh sb="49" eb="52">
      <t>チョウサヒョウ</t>
    </rPh>
    <rPh sb="53" eb="55">
      <t>テイシュツ</t>
    </rPh>
    <phoneticPr fontId="1"/>
  </si>
  <si>
    <r>
      <t xml:space="preserve">補助対象経費
　（円）
</t>
    </r>
    <r>
      <rPr>
        <b/>
        <sz val="12"/>
        <color theme="1"/>
        <rFont val="ＭＳ Ｐ明朝"/>
        <family val="1"/>
        <charset val="128"/>
      </rPr>
      <t>※税抜き</t>
    </r>
    <rPh sb="0" eb="2">
      <t>ホジョ</t>
    </rPh>
    <rPh sb="2" eb="4">
      <t>タイショウ</t>
    </rPh>
    <rPh sb="4" eb="6">
      <t>ケイヒ</t>
    </rPh>
    <rPh sb="9" eb="10">
      <t>エン</t>
    </rPh>
    <rPh sb="13" eb="15">
      <t>ゼイヌ</t>
    </rPh>
    <phoneticPr fontId="4"/>
  </si>
  <si>
    <r>
      <t xml:space="preserve">単価
</t>
    </r>
    <r>
      <rPr>
        <b/>
        <sz val="12"/>
        <color theme="1"/>
        <rFont val="ＭＳ Ｐ明朝"/>
        <family val="1"/>
        <charset val="128"/>
      </rPr>
      <t>※税抜き</t>
    </r>
    <rPh sb="0" eb="2">
      <t>タンカ</t>
    </rPh>
    <rPh sb="4" eb="6">
      <t>ゼイヌ</t>
    </rPh>
    <phoneticPr fontId="4"/>
  </si>
  <si>
    <r>
      <t xml:space="preserve">付帯費用
（合計）
</t>
    </r>
    <r>
      <rPr>
        <b/>
        <sz val="12"/>
        <color theme="1"/>
        <rFont val="ＭＳ Ｐ明朝"/>
        <family val="1"/>
        <charset val="128"/>
      </rPr>
      <t>※税抜き</t>
    </r>
    <rPh sb="0" eb="4">
      <t>フタイヒヨウ</t>
    </rPh>
    <rPh sb="6" eb="8">
      <t>ゴウケイ</t>
    </rPh>
    <rPh sb="11" eb="13">
      <t>ゼイヌ</t>
    </rPh>
    <phoneticPr fontId="4"/>
  </si>
  <si>
    <t>インカム</t>
    <phoneticPr fontId="1"/>
  </si>
  <si>
    <t>見守りＡ</t>
    <rPh sb="0" eb="2">
      <t>ミマモ</t>
    </rPh>
    <phoneticPr fontId="1"/>
  </si>
  <si>
    <t>Ａ社</t>
    <rPh sb="1" eb="2">
      <t>シャ</t>
    </rPh>
    <phoneticPr fontId="1"/>
  </si>
  <si>
    <t>Ｂ社</t>
    <rPh sb="1" eb="2">
      <t>シャ</t>
    </rPh>
    <phoneticPr fontId="1"/>
  </si>
  <si>
    <t>介護ソフトＡ</t>
    <rPh sb="0" eb="2">
      <t>カイゴ</t>
    </rPh>
    <phoneticPr fontId="1"/>
  </si>
  <si>
    <t>見守りシステムＡ</t>
    <rPh sb="0" eb="2">
      <t>ミマモ</t>
    </rPh>
    <phoneticPr fontId="1"/>
  </si>
  <si>
    <t>Ｃ社</t>
    <rPh sb="1" eb="2">
      <t>シャ</t>
    </rPh>
    <phoneticPr fontId="1"/>
  </si>
  <si>
    <t>介護ソフトＣ</t>
    <rPh sb="0" eb="2">
      <t>カイゴ</t>
    </rPh>
    <phoneticPr fontId="1"/>
  </si>
  <si>
    <t>Ｄ社</t>
    <rPh sb="1" eb="2">
      <t>シャ</t>
    </rPh>
    <phoneticPr fontId="1"/>
  </si>
  <si>
    <t>移乗支援Ａ</t>
    <rPh sb="0" eb="2">
      <t>イジョウ</t>
    </rPh>
    <rPh sb="2" eb="4">
      <t>シエン</t>
    </rPh>
    <phoneticPr fontId="1"/>
  </si>
  <si>
    <t>令和７年度山梨県テクノロジーを活用した業務効率化事業費補助金要望調査票</t>
    <rPh sb="0" eb="2">
      <t>レイワ</t>
    </rPh>
    <rPh sb="3" eb="5">
      <t>ネンド</t>
    </rPh>
    <rPh sb="5" eb="8">
      <t>ヤマナシケン</t>
    </rPh>
    <rPh sb="15" eb="17">
      <t>カツヨウ</t>
    </rPh>
    <rPh sb="19" eb="21">
      <t>ギョウム</t>
    </rPh>
    <rPh sb="21" eb="24">
      <t>コウリツカ</t>
    </rPh>
    <rPh sb="24" eb="27">
      <t>ジギョウヒ</t>
    </rPh>
    <rPh sb="27" eb="30">
      <t>ホジョキン</t>
    </rPh>
    <rPh sb="30" eb="32">
      <t>ヨウボウ</t>
    </rPh>
    <rPh sb="32" eb="35">
      <t>チョウサヒョウ</t>
    </rPh>
    <phoneticPr fontId="1"/>
  </si>
  <si>
    <t>※記載した電子メールアドレス又は電話番号へ連絡します。</t>
    <rPh sb="1" eb="3">
      <t>キサイ</t>
    </rPh>
    <rPh sb="5" eb="7">
      <t>デンシ</t>
    </rPh>
    <rPh sb="14" eb="15">
      <t>マタ</t>
    </rPh>
    <rPh sb="16" eb="18">
      <t>デンワ</t>
    </rPh>
    <rPh sb="18" eb="20">
      <t>バンゴウ</t>
    </rPh>
    <rPh sb="21" eb="23">
      <t>レンラク</t>
    </rPh>
    <phoneticPr fontId="1"/>
  </si>
  <si>
    <r>
      <t>提出先：</t>
    </r>
    <r>
      <rPr>
        <b/>
        <sz val="14"/>
        <color theme="1"/>
        <rFont val="ＭＳ Ｐ明朝"/>
        <family val="1"/>
        <charset val="128"/>
      </rPr>
      <t>山梨県社会福祉協議会　介護支援センター</t>
    </r>
    <rPh sb="0" eb="2">
      <t>テイシュツ</t>
    </rPh>
    <rPh sb="2" eb="3">
      <t>サキ</t>
    </rPh>
    <rPh sb="4" eb="7">
      <t>ヤマナシケン</t>
    </rPh>
    <rPh sb="7" eb="9">
      <t>シャカイ</t>
    </rPh>
    <rPh sb="9" eb="11">
      <t>フクシ</t>
    </rPh>
    <rPh sb="11" eb="14">
      <t>キョウギカイ</t>
    </rPh>
    <rPh sb="15" eb="17">
      <t>カイゴ</t>
    </rPh>
    <rPh sb="17" eb="19">
      <t>シエン</t>
    </rPh>
    <phoneticPr fontId="1"/>
  </si>
  <si>
    <r>
      <t>提出方法：</t>
    </r>
    <r>
      <rPr>
        <b/>
        <sz val="14"/>
        <color theme="1"/>
        <rFont val="ＭＳ Ｐ明朝"/>
        <family val="1"/>
        <charset val="128"/>
      </rPr>
      <t>電子メール</t>
    </r>
    <rPh sb="0" eb="2">
      <t>テイシュツ</t>
    </rPh>
    <rPh sb="2" eb="4">
      <t>ホウホウ</t>
    </rPh>
    <rPh sb="5" eb="7">
      <t>デンシ</t>
    </rPh>
    <phoneticPr fontId="1"/>
  </si>
  <si>
    <r>
      <t>　　 　○電子メール送付先</t>
    </r>
    <r>
      <rPr>
        <b/>
        <sz val="14"/>
        <color theme="1"/>
        <rFont val="ＭＳ Ｐ明朝"/>
        <family val="1"/>
        <charset val="128"/>
      </rPr>
      <t xml:space="preserve"> 　</t>
    </r>
    <r>
      <rPr>
        <b/>
        <sz val="14"/>
        <color rgb="FFFF0000"/>
        <rFont val="ＭＳ Ｐ明朝"/>
        <family val="1"/>
        <charset val="128"/>
      </rPr>
      <t xml:space="preserve">kaigos@y-fukushi.or.jp　 </t>
    </r>
    <rPh sb="5" eb="7">
      <t>デンシ</t>
    </rPh>
    <rPh sb="10" eb="13">
      <t>ソウフサキ</t>
    </rPh>
    <phoneticPr fontId="1"/>
  </si>
  <si>
    <r>
      <t>要望調査に関する問い合わせフォーム　</t>
    </r>
    <r>
      <rPr>
        <b/>
        <sz val="14"/>
        <color theme="1"/>
        <rFont val="ＭＳ Ｐ明朝"/>
        <family val="1"/>
        <charset val="128"/>
      </rPr>
      <t>https://forms.gle/yUhsTCwE7W4fysmt9</t>
    </r>
    <rPh sb="0" eb="4">
      <t>ヨウボウチョウサ</t>
    </rPh>
    <rPh sb="5" eb="6">
      <t>カン</t>
    </rPh>
    <rPh sb="8" eb="9">
      <t>ト</t>
    </rPh>
    <rPh sb="10" eb="11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</si>
</sst>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円&quot;"/>
    <numFmt numFmtId="177" formatCode="#,###&quot;台&quot;"/>
    <numFmt numFmtId="178" formatCode="#,###&quot;人&quot;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b/>
      <sz val="14"/>
      <color rgb="FFFF0000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Ｐ明朝"/>
      <family val="1"/>
      <charset val="128"/>
    </font>
    <font>
      <b/>
      <u/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u/>
      <sz val="14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b/>
      <u/>
      <sz val="16"/>
      <color rgb="FFFF0000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double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/>
      <top style="double">
        <color indexed="64"/>
      </top>
      <bottom/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medium">
        <color indexed="64"/>
      </left>
      <right style="medium">
        <color indexed="64"/>
      </right>
      <top style="hair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Fill="1" applyBorder="1" applyAlignment="1" applyProtection="1">
      <alignment vertical="center" shrinkToFit="1"/>
    </xf>
    <xf numFmtId="0" fontId="8" fillId="2" borderId="7" xfId="0" applyFont="1" applyFill="1" applyBorder="1" applyAlignment="1">
      <alignment horizontal="left" vertical="center" shrinkToFit="1"/>
    </xf>
    <xf numFmtId="0" fontId="8" fillId="0" borderId="3" xfId="0" applyFont="1" applyFill="1" applyBorder="1" applyAlignment="1" applyProtection="1">
      <alignment vertical="center" shrinkToFit="1"/>
    </xf>
    <xf numFmtId="176" fontId="8" fillId="0" borderId="24" xfId="0" applyNumberFormat="1" applyFont="1" applyFill="1" applyBorder="1" applyAlignment="1">
      <alignment horizontal="right" wrapText="1"/>
    </xf>
    <xf numFmtId="0" fontId="15" fillId="0" borderId="0" xfId="0" applyFont="1">
      <alignment vertical="center"/>
    </xf>
    <xf numFmtId="0" fontId="10" fillId="0" borderId="0" xfId="0" applyFont="1" applyBorder="1">
      <alignment vertical="center"/>
    </xf>
    <xf numFmtId="0" fontId="8" fillId="4" borderId="21" xfId="0" applyFont="1" applyFill="1" applyBorder="1" applyAlignment="1">
      <alignment horizontal="center" vertical="center"/>
    </xf>
    <xf numFmtId="176" fontId="8" fillId="0" borderId="27" xfId="0" applyNumberFormat="1" applyFont="1" applyFill="1" applyBorder="1" applyAlignment="1">
      <alignment horizontal="right" wrapText="1"/>
    </xf>
    <xf numFmtId="0" fontId="8" fillId="0" borderId="26" xfId="0" applyFont="1" applyBorder="1" applyAlignment="1">
      <alignment horizontal="center" vertical="center" wrapText="1" shrinkToFit="1"/>
    </xf>
    <xf numFmtId="176" fontId="8" fillId="6" borderId="31" xfId="0" applyNumberFormat="1" applyFont="1" applyFill="1" applyBorder="1" applyAlignment="1">
      <alignment horizontal="right" wrapText="1"/>
    </xf>
    <xf numFmtId="0" fontId="8" fillId="0" borderId="0" xfId="0" applyFont="1" applyBorder="1">
      <alignment vertical="center"/>
    </xf>
    <xf numFmtId="0" fontId="8" fillId="4" borderId="0" xfId="0" applyFont="1" applyFill="1" applyBorder="1" applyAlignment="1">
      <alignment horizontal="center" vertical="center" wrapText="1"/>
    </xf>
    <xf numFmtId="176" fontId="8" fillId="2" borderId="29" xfId="0" applyNumberFormat="1" applyFont="1" applyFill="1" applyBorder="1" applyAlignment="1">
      <alignment horizontal="right" wrapText="1"/>
    </xf>
    <xf numFmtId="0" fontId="8" fillId="2" borderId="29" xfId="0" applyFont="1" applyFill="1" applyBorder="1" applyAlignment="1">
      <alignment horizontal="left" vertical="center" shrinkToFit="1"/>
    </xf>
    <xf numFmtId="176" fontId="8" fillId="6" borderId="32" xfId="0" applyNumberFormat="1" applyFont="1" applyFill="1" applyBorder="1" applyAlignment="1">
      <alignment wrapText="1"/>
    </xf>
    <xf numFmtId="177" fontId="8" fillId="2" borderId="29" xfId="0" applyNumberFormat="1" applyFont="1" applyFill="1" applyBorder="1" applyAlignment="1">
      <alignment horizontal="right" shrinkToFit="1"/>
    </xf>
    <xf numFmtId="176" fontId="8" fillId="2" borderId="29" xfId="0" applyNumberFormat="1" applyFont="1" applyFill="1" applyBorder="1" applyAlignment="1">
      <alignment horizontal="right" shrinkToFit="1"/>
    </xf>
    <xf numFmtId="176" fontId="8" fillId="2" borderId="14" xfId="0" applyNumberFormat="1" applyFont="1" applyFill="1" applyBorder="1" applyAlignment="1">
      <alignment horizontal="right" shrinkToFit="1"/>
    </xf>
    <xf numFmtId="0" fontId="8" fillId="0" borderId="1" xfId="0" applyFont="1" applyFill="1" applyBorder="1" applyAlignment="1">
      <alignment horizontal="left" vertical="center" shrinkToFit="1"/>
    </xf>
    <xf numFmtId="176" fontId="8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33" xfId="0" applyFont="1" applyFill="1" applyBorder="1" applyAlignment="1" applyProtection="1">
      <alignment vertical="center" shrinkToFit="1"/>
    </xf>
    <xf numFmtId="0" fontId="8" fillId="0" borderId="27" xfId="0" applyFont="1" applyFill="1" applyBorder="1" applyAlignment="1">
      <alignment horizontal="left" vertical="center" shrinkToFit="1"/>
    </xf>
    <xf numFmtId="176" fontId="8" fillId="0" borderId="0" xfId="0" applyNumberFormat="1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vertical="center" shrinkToFit="1"/>
    </xf>
    <xf numFmtId="176" fontId="8" fillId="5" borderId="10" xfId="0" applyNumberFormat="1" applyFont="1" applyFill="1" applyBorder="1" applyAlignment="1">
      <alignment horizontal="right" wrapText="1"/>
    </xf>
    <xf numFmtId="176" fontId="8" fillId="0" borderId="0" xfId="0" applyNumberFormat="1" applyFont="1" applyFill="1" applyBorder="1" applyAlignment="1">
      <alignment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10" fillId="0" borderId="27" xfId="0" applyFont="1" applyFill="1" applyBorder="1">
      <alignment vertical="center"/>
    </xf>
    <xf numFmtId="0" fontId="8" fillId="0" borderId="0" xfId="0" applyFont="1" applyFill="1" applyBorder="1" applyAlignment="1">
      <alignment horizontal="left" vertical="center" shrinkToFit="1"/>
    </xf>
    <xf numFmtId="0" fontId="8" fillId="0" borderId="36" xfId="0" applyFont="1" applyFill="1" applyBorder="1" applyAlignment="1" applyProtection="1">
      <alignment vertical="center" shrinkToFit="1"/>
    </xf>
    <xf numFmtId="0" fontId="8" fillId="4" borderId="40" xfId="0" applyFont="1" applyFill="1" applyBorder="1" applyAlignment="1">
      <alignment horizontal="center" vertical="center"/>
    </xf>
    <xf numFmtId="176" fontId="8" fillId="6" borderId="41" xfId="0" applyNumberFormat="1" applyFont="1" applyFill="1" applyBorder="1" applyAlignment="1">
      <alignment wrapText="1"/>
    </xf>
    <xf numFmtId="176" fontId="8" fillId="7" borderId="2" xfId="0" applyNumberFormat="1" applyFont="1" applyFill="1" applyBorder="1" applyAlignment="1">
      <alignment wrapText="1"/>
    </xf>
    <xf numFmtId="176" fontId="8" fillId="6" borderId="43" xfId="0" applyNumberFormat="1" applyFont="1" applyFill="1" applyBorder="1" applyAlignment="1">
      <alignment wrapText="1"/>
    </xf>
    <xf numFmtId="176" fontId="8" fillId="2" borderId="44" xfId="0" applyNumberFormat="1" applyFont="1" applyFill="1" applyBorder="1" applyAlignment="1">
      <alignment horizontal="right" wrapText="1"/>
    </xf>
    <xf numFmtId="176" fontId="8" fillId="6" borderId="45" xfId="0" applyNumberFormat="1" applyFont="1" applyFill="1" applyBorder="1" applyAlignment="1">
      <alignment wrapText="1"/>
    </xf>
    <xf numFmtId="176" fontId="8" fillId="6" borderId="46" xfId="0" applyNumberFormat="1" applyFont="1" applyFill="1" applyBorder="1" applyAlignment="1">
      <alignment wrapText="1"/>
    </xf>
    <xf numFmtId="176" fontId="8" fillId="6" borderId="47" xfId="0" applyNumberFormat="1" applyFont="1" applyFill="1" applyBorder="1" applyAlignment="1">
      <alignment wrapText="1"/>
    </xf>
    <xf numFmtId="176" fontId="8" fillId="5" borderId="1" xfId="0" applyNumberFormat="1" applyFont="1" applyFill="1" applyBorder="1" applyAlignment="1">
      <alignment horizontal="right" wrapText="1"/>
    </xf>
    <xf numFmtId="176" fontId="5" fillId="0" borderId="0" xfId="0" applyNumberFormat="1" applyFont="1" applyFill="1" applyBorder="1" applyAlignment="1">
      <alignment wrapText="1"/>
    </xf>
    <xf numFmtId="176" fontId="8" fillId="6" borderId="52" xfId="0" applyNumberFormat="1" applyFont="1" applyFill="1" applyBorder="1" applyAlignment="1">
      <alignment wrapText="1"/>
    </xf>
    <xf numFmtId="176" fontId="8" fillId="6" borderId="51" xfId="0" applyNumberFormat="1" applyFont="1" applyFill="1" applyBorder="1" applyAlignment="1">
      <alignment wrapText="1"/>
    </xf>
    <xf numFmtId="176" fontId="8" fillId="6" borderId="53" xfId="0" applyNumberFormat="1" applyFont="1" applyFill="1" applyBorder="1" applyAlignment="1">
      <alignment wrapText="1"/>
    </xf>
    <xf numFmtId="176" fontId="8" fillId="7" borderId="54" xfId="0" applyNumberFormat="1" applyFont="1" applyFill="1" applyBorder="1" applyAlignment="1">
      <alignment wrapText="1"/>
    </xf>
    <xf numFmtId="176" fontId="8" fillId="6" borderId="55" xfId="0" applyNumberFormat="1" applyFont="1" applyFill="1" applyBorder="1" applyAlignment="1">
      <alignment horizontal="right" wrapText="1"/>
    </xf>
    <xf numFmtId="176" fontId="8" fillId="6" borderId="56" xfId="0" applyNumberFormat="1" applyFont="1" applyFill="1" applyBorder="1" applyAlignment="1">
      <alignment horizontal="right" wrapText="1"/>
    </xf>
    <xf numFmtId="176" fontId="8" fillId="7" borderId="17" xfId="0" applyNumberFormat="1" applyFont="1" applyFill="1" applyBorder="1" applyAlignment="1">
      <alignment horizontal="right" wrapText="1"/>
    </xf>
    <xf numFmtId="176" fontId="8" fillId="7" borderId="58" xfId="0" applyNumberFormat="1" applyFont="1" applyFill="1" applyBorder="1" applyAlignment="1">
      <alignment horizontal="right" wrapText="1"/>
    </xf>
    <xf numFmtId="176" fontId="8" fillId="7" borderId="57" xfId="0" applyNumberFormat="1" applyFont="1" applyFill="1" applyBorder="1" applyAlignment="1">
      <alignment horizontal="right" wrapText="1"/>
    </xf>
    <xf numFmtId="0" fontId="20" fillId="0" borderId="0" xfId="0" applyFont="1" applyAlignment="1">
      <alignment horizontal="left" vertical="center"/>
    </xf>
    <xf numFmtId="176" fontId="8" fillId="6" borderId="61" xfId="0" applyNumberFormat="1" applyFont="1" applyFill="1" applyBorder="1" applyAlignment="1">
      <alignment wrapText="1"/>
    </xf>
    <xf numFmtId="176" fontId="8" fillId="7" borderId="62" xfId="0" applyNumberFormat="1" applyFont="1" applyFill="1" applyBorder="1" applyAlignment="1">
      <alignment horizontal="right" wrapText="1"/>
    </xf>
    <xf numFmtId="176" fontId="8" fillId="9" borderId="18" xfId="0" applyNumberFormat="1" applyFont="1" applyFill="1" applyBorder="1" applyAlignment="1">
      <alignment horizontal="right" wrapText="1"/>
    </xf>
    <xf numFmtId="178" fontId="8" fillId="2" borderId="29" xfId="0" applyNumberFormat="1" applyFont="1" applyFill="1" applyBorder="1" applyAlignment="1">
      <alignment horizontal="right" shrinkToFit="1"/>
    </xf>
    <xf numFmtId="176" fontId="8" fillId="8" borderId="42" xfId="0" applyNumberFormat="1" applyFont="1" applyFill="1" applyBorder="1" applyAlignment="1">
      <alignment horizontal="right" wrapText="1"/>
    </xf>
    <xf numFmtId="176" fontId="8" fillId="8" borderId="50" xfId="0" applyNumberFormat="1" applyFont="1" applyFill="1" applyBorder="1" applyAlignment="1">
      <alignment horizontal="right" wrapText="1"/>
    </xf>
    <xf numFmtId="176" fontId="8" fillId="8" borderId="25" xfId="0" applyNumberFormat="1" applyFont="1" applyFill="1" applyBorder="1" applyAlignment="1">
      <alignment horizontal="right" wrapText="1"/>
    </xf>
    <xf numFmtId="0" fontId="8" fillId="4" borderId="63" xfId="0" applyFont="1" applyFill="1" applyBorder="1" applyAlignment="1">
      <alignment horizontal="center" vertical="center"/>
    </xf>
    <xf numFmtId="176" fontId="8" fillId="6" borderId="64" xfId="0" applyNumberFormat="1" applyFont="1" applyFill="1" applyBorder="1" applyAlignment="1">
      <alignment wrapText="1"/>
    </xf>
    <xf numFmtId="176" fontId="8" fillId="6" borderId="65" xfId="0" applyNumberFormat="1" applyFont="1" applyFill="1" applyBorder="1" applyAlignment="1">
      <alignment wrapText="1"/>
    </xf>
    <xf numFmtId="176" fontId="8" fillId="9" borderId="12" xfId="0" applyNumberFormat="1" applyFont="1" applyFill="1" applyBorder="1" applyAlignment="1">
      <alignment horizontal="right" wrapText="1"/>
    </xf>
    <xf numFmtId="0" fontId="2" fillId="0" borderId="0" xfId="0" applyFont="1" applyBorder="1">
      <alignment vertical="center"/>
    </xf>
    <xf numFmtId="176" fontId="8" fillId="6" borderId="67" xfId="0" applyNumberFormat="1" applyFont="1" applyFill="1" applyBorder="1" applyAlignment="1">
      <alignment wrapText="1"/>
    </xf>
    <xf numFmtId="176" fontId="8" fillId="6" borderId="68" xfId="0" applyNumberFormat="1" applyFont="1" applyFill="1" applyBorder="1" applyAlignment="1">
      <alignment wrapText="1"/>
    </xf>
    <xf numFmtId="176" fontId="8" fillId="0" borderId="69" xfId="0" applyNumberFormat="1" applyFont="1" applyFill="1" applyBorder="1" applyAlignment="1">
      <alignment horizontal="right" wrapText="1"/>
    </xf>
    <xf numFmtId="176" fontId="8" fillId="6" borderId="70" xfId="0" applyNumberFormat="1" applyFont="1" applyFill="1" applyBorder="1" applyAlignment="1">
      <alignment wrapText="1"/>
    </xf>
    <xf numFmtId="176" fontId="8" fillId="10" borderId="18" xfId="0" applyNumberFormat="1" applyFont="1" applyFill="1" applyBorder="1" applyAlignment="1">
      <alignment horizontal="right" wrapText="1"/>
    </xf>
    <xf numFmtId="0" fontId="8" fillId="4" borderId="7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 applyProtection="1">
      <alignment vertical="center" shrinkToFi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176" fontId="8" fillId="6" borderId="0" xfId="0" applyNumberFormat="1" applyFont="1" applyFill="1" applyBorder="1" applyAlignment="1">
      <alignment wrapText="1"/>
    </xf>
    <xf numFmtId="176" fontId="8" fillId="6" borderId="71" xfId="0" applyNumberFormat="1" applyFont="1" applyFill="1" applyBorder="1" applyAlignment="1">
      <alignment wrapText="1"/>
    </xf>
    <xf numFmtId="176" fontId="8" fillId="6" borderId="35" xfId="0" applyNumberFormat="1" applyFont="1" applyFill="1" applyBorder="1" applyAlignment="1">
      <alignment wrapText="1"/>
    </xf>
    <xf numFmtId="176" fontId="8" fillId="2" borderId="29" xfId="0" applyNumberFormat="1" applyFont="1" applyFill="1" applyBorder="1" applyAlignment="1">
      <alignment horizontal="center" wrapText="1"/>
    </xf>
    <xf numFmtId="176" fontId="8" fillId="6" borderId="72" xfId="0" applyNumberFormat="1" applyFont="1" applyFill="1" applyBorder="1" applyAlignment="1">
      <alignment wrapText="1"/>
    </xf>
    <xf numFmtId="176" fontId="8" fillId="6" borderId="74" xfId="0" applyNumberFormat="1" applyFont="1" applyFill="1" applyBorder="1" applyAlignment="1">
      <alignment wrapText="1"/>
    </xf>
    <xf numFmtId="176" fontId="8" fillId="6" borderId="75" xfId="0" applyNumberFormat="1" applyFont="1" applyFill="1" applyBorder="1" applyAlignment="1">
      <alignment horizontal="right" wrapText="1"/>
    </xf>
    <xf numFmtId="0" fontId="8" fillId="9" borderId="3" xfId="0" applyFont="1" applyFill="1" applyBorder="1" applyAlignment="1" applyProtection="1">
      <alignment vertical="center" shrinkToFit="1"/>
    </xf>
    <xf numFmtId="0" fontId="8" fillId="9" borderId="36" xfId="0" applyFont="1" applyFill="1" applyBorder="1" applyAlignment="1" applyProtection="1">
      <alignment vertical="center" shrinkToFit="1"/>
    </xf>
    <xf numFmtId="176" fontId="8" fillId="6" borderId="78" xfId="0" applyNumberFormat="1" applyFont="1" applyFill="1" applyBorder="1" applyAlignment="1">
      <alignment wrapText="1"/>
    </xf>
    <xf numFmtId="176" fontId="8" fillId="6" borderId="79" xfId="0" applyNumberFormat="1" applyFont="1" applyFill="1" applyBorder="1" applyAlignment="1">
      <alignment wrapText="1"/>
    </xf>
    <xf numFmtId="176" fontId="8" fillId="7" borderId="15" xfId="0" applyNumberFormat="1" applyFont="1" applyFill="1" applyBorder="1" applyAlignment="1">
      <alignment horizontal="right" wrapText="1"/>
    </xf>
    <xf numFmtId="176" fontId="8" fillId="7" borderId="80" xfId="0" applyNumberFormat="1" applyFont="1" applyFill="1" applyBorder="1" applyAlignment="1">
      <alignment horizontal="right" wrapText="1"/>
    </xf>
    <xf numFmtId="176" fontId="8" fillId="6" borderId="81" xfId="0" applyNumberFormat="1" applyFont="1" applyFill="1" applyBorder="1" applyAlignment="1">
      <alignment horizontal="right" wrapText="1"/>
    </xf>
    <xf numFmtId="176" fontId="8" fillId="7" borderId="82" xfId="0" applyNumberFormat="1" applyFont="1" applyFill="1" applyBorder="1" applyAlignment="1">
      <alignment wrapText="1"/>
    </xf>
    <xf numFmtId="176" fontId="8" fillId="6" borderId="84" xfId="0" applyNumberFormat="1" applyFont="1" applyFill="1" applyBorder="1" applyAlignment="1">
      <alignment wrapText="1"/>
    </xf>
    <xf numFmtId="176" fontId="8" fillId="6" borderId="83" xfId="0" applyNumberFormat="1" applyFont="1" applyFill="1" applyBorder="1" applyAlignment="1">
      <alignment wrapText="1"/>
    </xf>
    <xf numFmtId="176" fontId="8" fillId="7" borderId="85" xfId="0" applyNumberFormat="1" applyFont="1" applyFill="1" applyBorder="1" applyAlignment="1">
      <alignment horizontal="right" wrapText="1"/>
    </xf>
    <xf numFmtId="176" fontId="8" fillId="7" borderId="88" xfId="0" applyNumberFormat="1" applyFont="1" applyFill="1" applyBorder="1" applyAlignment="1">
      <alignment wrapText="1"/>
    </xf>
    <xf numFmtId="0" fontId="8" fillId="0" borderId="22" xfId="0" applyFont="1" applyFill="1" applyBorder="1" applyAlignment="1" applyProtection="1">
      <alignment vertical="center" shrinkToFit="1"/>
    </xf>
    <xf numFmtId="0" fontId="8" fillId="9" borderId="28" xfId="0" applyFont="1" applyFill="1" applyBorder="1" applyAlignment="1" applyProtection="1">
      <alignment vertical="center" shrinkToFit="1"/>
    </xf>
    <xf numFmtId="0" fontId="8" fillId="0" borderId="90" xfId="0" applyFont="1" applyBorder="1" applyAlignment="1">
      <alignment horizontal="center" vertical="center" wrapText="1" shrinkToFit="1"/>
    </xf>
    <xf numFmtId="0" fontId="8" fillId="9" borderId="5" xfId="0" applyFont="1" applyFill="1" applyBorder="1" applyAlignment="1" applyProtection="1">
      <alignment vertical="center" shrinkToFit="1"/>
    </xf>
    <xf numFmtId="176" fontId="8" fillId="7" borderId="73" xfId="0" applyNumberFormat="1" applyFont="1" applyFill="1" applyBorder="1" applyAlignment="1">
      <alignment horizontal="right" wrapText="1"/>
    </xf>
    <xf numFmtId="176" fontId="8" fillId="6" borderId="93" xfId="0" applyNumberFormat="1" applyFont="1" applyFill="1" applyBorder="1" applyAlignment="1">
      <alignment horizontal="right" wrapText="1"/>
    </xf>
    <xf numFmtId="176" fontId="8" fillId="7" borderId="94" xfId="0" applyNumberFormat="1" applyFont="1" applyFill="1" applyBorder="1" applyAlignment="1">
      <alignment wrapText="1"/>
    </xf>
    <xf numFmtId="176" fontId="8" fillId="6" borderId="96" xfId="0" applyNumberFormat="1" applyFont="1" applyFill="1" applyBorder="1" applyAlignment="1">
      <alignment wrapText="1"/>
    </xf>
    <xf numFmtId="176" fontId="8" fillId="6" borderId="95" xfId="0" applyNumberFormat="1" applyFont="1" applyFill="1" applyBorder="1" applyAlignment="1">
      <alignment wrapText="1"/>
    </xf>
    <xf numFmtId="176" fontId="8" fillId="6" borderId="98" xfId="0" applyNumberFormat="1" applyFont="1" applyFill="1" applyBorder="1" applyAlignment="1">
      <alignment wrapText="1"/>
    </xf>
    <xf numFmtId="176" fontId="8" fillId="6" borderId="97" xfId="0" applyNumberFormat="1" applyFont="1" applyFill="1" applyBorder="1" applyAlignment="1">
      <alignment wrapText="1"/>
    </xf>
    <xf numFmtId="176" fontId="8" fillId="7" borderId="66" xfId="0" applyNumberFormat="1" applyFont="1" applyFill="1" applyBorder="1" applyAlignment="1">
      <alignment horizontal="right" wrapText="1"/>
    </xf>
    <xf numFmtId="0" fontId="8" fillId="4" borderId="99" xfId="0" applyFont="1" applyFill="1" applyBorder="1" applyAlignment="1">
      <alignment horizontal="center" vertical="center"/>
    </xf>
    <xf numFmtId="176" fontId="8" fillId="7" borderId="100" xfId="0" applyNumberFormat="1" applyFont="1" applyFill="1" applyBorder="1" applyAlignment="1">
      <alignment wrapText="1"/>
    </xf>
    <xf numFmtId="0" fontId="24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176" fontId="23" fillId="2" borderId="29" xfId="0" applyNumberFormat="1" applyFont="1" applyFill="1" applyBorder="1" applyAlignment="1">
      <alignment horizontal="left" vertical="center" wrapText="1"/>
    </xf>
    <xf numFmtId="176" fontId="8" fillId="2" borderId="29" xfId="0" applyNumberFormat="1" applyFont="1" applyFill="1" applyBorder="1" applyAlignment="1">
      <alignment horizontal="left" vertical="center" wrapText="1"/>
    </xf>
    <xf numFmtId="176" fontId="8" fillId="2" borderId="7" xfId="0" applyNumberFormat="1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vertical="center" shrinkToFit="1"/>
    </xf>
    <xf numFmtId="176" fontId="8" fillId="2" borderId="29" xfId="0" applyNumberFormat="1" applyFont="1" applyFill="1" applyBorder="1" applyAlignment="1">
      <alignment vertical="center" wrapText="1"/>
    </xf>
    <xf numFmtId="176" fontId="8" fillId="6" borderId="41" xfId="0" applyNumberFormat="1" applyFont="1" applyFill="1" applyBorder="1" applyAlignment="1">
      <alignment horizontal="left" wrapText="1"/>
    </xf>
    <xf numFmtId="0" fontId="8" fillId="2" borderId="39" xfId="0" applyFont="1" applyFill="1" applyBorder="1" applyAlignment="1">
      <alignment horizontal="left" vertical="center" shrinkToFit="1"/>
    </xf>
    <xf numFmtId="0" fontId="8" fillId="2" borderId="76" xfId="0" applyFont="1" applyFill="1" applyBorder="1" applyAlignment="1">
      <alignment horizontal="left" vertical="center" shrinkToFit="1"/>
    </xf>
    <xf numFmtId="0" fontId="8" fillId="2" borderId="77" xfId="0" applyFont="1" applyFill="1" applyBorder="1" applyAlignment="1">
      <alignment horizontal="left" vertical="center" shrinkToFit="1"/>
    </xf>
    <xf numFmtId="0" fontId="8" fillId="0" borderId="60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wrapText="1" shrinkToFit="1"/>
    </xf>
    <xf numFmtId="0" fontId="8" fillId="0" borderId="30" xfId="0" applyFont="1" applyBorder="1" applyAlignment="1">
      <alignment horizontal="center" vertical="center" shrinkToFi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91" xfId="0" applyFont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textRotation="255"/>
    </xf>
    <xf numFmtId="0" fontId="8" fillId="4" borderId="6" xfId="0" applyFont="1" applyFill="1" applyBorder="1" applyAlignment="1">
      <alignment horizontal="center" vertical="center" textRotation="255"/>
    </xf>
    <xf numFmtId="0" fontId="8" fillId="4" borderId="5" xfId="0" applyFont="1" applyFill="1" applyBorder="1" applyAlignment="1">
      <alignment horizontal="center" vertical="center" textRotation="255"/>
    </xf>
    <xf numFmtId="0" fontId="17" fillId="4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178" fontId="8" fillId="2" borderId="7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92" xfId="0" applyFont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515D"/>
      <color rgb="FFFF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653143</xdr:colOff>
      <xdr:row>16</xdr:row>
      <xdr:rowOff>0</xdr:rowOff>
    </xdr:from>
    <xdr:to>
      <xdr:col>13</xdr:col>
      <xdr:colOff>571499</xdr:colOff>
      <xdr:row>18</xdr:row>
      <xdr:rowOff>285749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56FDDC5-92F4-4643-9A9A-8896925C21DB}"/>
            </a:ext>
          </a:extLst>
        </xdr:cNvPr>
        <xdr:cNvSpPr txBox="1"/>
      </xdr:nvSpPr>
      <xdr:spPr>
        <a:xfrm>
          <a:off x="8001000" y="5470071"/>
          <a:ext cx="3469820" cy="870857"/>
        </a:xfrm>
        <a:prstGeom prst="rect">
          <a:avLst/>
        </a:prstGeom>
        <a:solidFill>
          <a:srgbClr val="F5515D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黄色セルのみ入力。</a:t>
          </a:r>
          <a:endParaRPr kumimoji="1" lang="en-US" altLang="ja-JP" sz="2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2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グレーのセルは自動計算。</a:t>
          </a:r>
          <a:endParaRPr kumimoji="1" lang="en-US" altLang="ja-JP" sz="2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32335</xdr:colOff>
      <xdr:row>21</xdr:row>
      <xdr:rowOff>33618</xdr:rowOff>
    </xdr:from>
    <xdr:to>
      <xdr:col>12</xdr:col>
      <xdr:colOff>886864</xdr:colOff>
      <xdr:row>22</xdr:row>
      <xdr:rowOff>251331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CD04A224-8208-445E-8190-8FA54EDC0A81}"/>
            </a:ext>
          </a:extLst>
        </xdr:cNvPr>
        <xdr:cNvSpPr/>
      </xdr:nvSpPr>
      <xdr:spPr>
        <a:xfrm>
          <a:off x="9646982" y="6521824"/>
          <a:ext cx="854529" cy="822831"/>
        </a:xfrm>
        <a:prstGeom prst="wedgeRectCallout">
          <a:avLst>
            <a:gd name="adj1" fmla="val -78252"/>
            <a:gd name="adj2" fmla="val -3465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単価を入力。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税抜き</a:t>
          </a:r>
        </a:p>
      </xdr:txBody>
    </xdr:sp>
    <xdr:clientData/>
  </xdr:twoCellAnchor>
  <xdr:twoCellAnchor>
    <xdr:from>
      <xdr:col>6</xdr:col>
      <xdr:colOff>81643</xdr:colOff>
      <xdr:row>21</xdr:row>
      <xdr:rowOff>541566</xdr:rowOff>
    </xdr:from>
    <xdr:to>
      <xdr:col>6</xdr:col>
      <xdr:colOff>1153886</xdr:colOff>
      <xdr:row>22</xdr:row>
      <xdr:rowOff>402772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25CB6E1-4DD4-4599-8203-7BE301000289}"/>
            </a:ext>
          </a:extLst>
        </xdr:cNvPr>
        <xdr:cNvSpPr/>
      </xdr:nvSpPr>
      <xdr:spPr>
        <a:xfrm>
          <a:off x="3170464" y="7630887"/>
          <a:ext cx="1072243" cy="473528"/>
        </a:xfrm>
        <a:prstGeom prst="wedgeRectCallout">
          <a:avLst>
            <a:gd name="adj1" fmla="val -86985"/>
            <a:gd name="adj2" fmla="val -53124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リストから機器種別を選択</a:t>
          </a:r>
        </a:p>
      </xdr:txBody>
    </xdr:sp>
    <xdr:clientData/>
  </xdr:twoCellAnchor>
  <xdr:twoCellAnchor>
    <xdr:from>
      <xdr:col>6</xdr:col>
      <xdr:colOff>1064080</xdr:colOff>
      <xdr:row>20</xdr:row>
      <xdr:rowOff>272142</xdr:rowOff>
    </xdr:from>
    <xdr:to>
      <xdr:col>7</xdr:col>
      <xdr:colOff>1140279</xdr:colOff>
      <xdr:row>22</xdr:row>
      <xdr:rowOff>498020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AFA03CBD-73A1-4C12-84FE-ECA5E11FE242}"/>
            </a:ext>
          </a:extLst>
        </xdr:cNvPr>
        <xdr:cNvSpPr/>
      </xdr:nvSpPr>
      <xdr:spPr>
        <a:xfrm>
          <a:off x="4152901" y="6232071"/>
          <a:ext cx="1368878" cy="1328056"/>
        </a:xfrm>
        <a:prstGeom prst="wedgeRectCallout">
          <a:avLst>
            <a:gd name="adj1" fmla="val 92849"/>
            <a:gd name="adj2" fmla="val -18728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https://www.techno-aids.or.jp/ServiceWelfareGoodsList.php </a:t>
          </a:r>
        </a:p>
        <a:p>
          <a:pPr algn="l"/>
          <a:r>
            <a:rPr kumimoji="1" lang="ja-JP" altLang="en-US" sz="10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から検索。</a:t>
          </a:r>
          <a:endParaRPr kumimoji="1" lang="en-US" altLang="ja-JP" sz="1000" b="0" i="0" u="none" strike="noStrik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0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・リスト選択式</a:t>
          </a:r>
          <a:endParaRPr kumimoji="1" lang="en-US" altLang="ja-JP" sz="1000" b="0" i="0" u="none" strike="noStrik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6</xdr:col>
      <xdr:colOff>68036</xdr:colOff>
      <xdr:row>22</xdr:row>
      <xdr:rowOff>557894</xdr:rowOff>
    </xdr:from>
    <xdr:to>
      <xdr:col>7</xdr:col>
      <xdr:colOff>1088571</xdr:colOff>
      <xdr:row>24</xdr:row>
      <xdr:rowOff>163285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86DE9DD1-72F4-4E56-9664-54C85DED3044}"/>
            </a:ext>
          </a:extLst>
        </xdr:cNvPr>
        <xdr:cNvSpPr/>
      </xdr:nvSpPr>
      <xdr:spPr>
        <a:xfrm>
          <a:off x="3156857" y="7620001"/>
          <a:ext cx="2313214" cy="830034"/>
        </a:xfrm>
        <a:prstGeom prst="wedgeRectCallout">
          <a:avLst>
            <a:gd name="adj1" fmla="val -58940"/>
            <a:gd name="adj2" fmla="val -14939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付帯費用のうち、タブレット、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PC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、スマートフォン等の情報端末を分けて記載。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機器種別はリスト選択式。</a:t>
          </a:r>
        </a:p>
      </xdr:txBody>
    </xdr:sp>
    <xdr:clientData/>
  </xdr:twoCellAnchor>
  <xdr:twoCellAnchor>
    <xdr:from>
      <xdr:col>8</xdr:col>
      <xdr:colOff>136070</xdr:colOff>
      <xdr:row>22</xdr:row>
      <xdr:rowOff>598714</xdr:rowOff>
    </xdr:from>
    <xdr:to>
      <xdr:col>9</xdr:col>
      <xdr:colOff>146957</xdr:colOff>
      <xdr:row>24</xdr:row>
      <xdr:rowOff>432705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B94F874F-E255-45A6-B799-1D15FE6DE8D5}"/>
            </a:ext>
          </a:extLst>
        </xdr:cNvPr>
        <xdr:cNvSpPr/>
      </xdr:nvSpPr>
      <xdr:spPr>
        <a:xfrm>
          <a:off x="5810249" y="8300357"/>
          <a:ext cx="854529" cy="1058634"/>
        </a:xfrm>
        <a:prstGeom prst="wedgeRectCallout">
          <a:avLst>
            <a:gd name="adj1" fmla="val 44361"/>
            <a:gd name="adj2" fmla="val -75056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付帯経費のみ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経費の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合計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を入力。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税抜き</a:t>
          </a:r>
        </a:p>
      </xdr:txBody>
    </xdr:sp>
    <xdr:clientData/>
  </xdr:twoCellAnchor>
  <xdr:twoCellAnchor>
    <xdr:from>
      <xdr:col>12</xdr:col>
      <xdr:colOff>367393</xdr:colOff>
      <xdr:row>23</xdr:row>
      <xdr:rowOff>408215</xdr:rowOff>
    </xdr:from>
    <xdr:to>
      <xdr:col>12</xdr:col>
      <xdr:colOff>1221922</xdr:colOff>
      <xdr:row>25</xdr:row>
      <xdr:rowOff>13607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CBDF81A8-0ECA-4327-BABC-362561172982}"/>
            </a:ext>
          </a:extLst>
        </xdr:cNvPr>
        <xdr:cNvSpPr/>
      </xdr:nvSpPr>
      <xdr:spPr>
        <a:xfrm>
          <a:off x="9974036" y="8722179"/>
          <a:ext cx="854529" cy="830035"/>
        </a:xfrm>
        <a:prstGeom prst="wedgeRectCallout">
          <a:avLst>
            <a:gd name="adj1" fmla="val -111691"/>
            <a:gd name="adj2" fmla="val -64120"/>
          </a:avLst>
        </a:prstGeom>
        <a:solidFill>
          <a:srgbClr val="FF33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単価を入力。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税抜き</a:t>
          </a:r>
        </a:p>
      </xdr:txBody>
    </xdr:sp>
    <xdr:clientData/>
  </xdr:twoCellAnchor>
  <xdr:twoCellAnchor>
    <xdr:from>
      <xdr:col>12</xdr:col>
      <xdr:colOff>383722</xdr:colOff>
      <xdr:row>23</xdr:row>
      <xdr:rowOff>410936</xdr:rowOff>
    </xdr:from>
    <xdr:to>
      <xdr:col>12</xdr:col>
      <xdr:colOff>1238251</xdr:colOff>
      <xdr:row>25</xdr:row>
      <xdr:rowOff>16328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81AB4934-90F3-411A-8F7B-6E64DB9E4069}"/>
            </a:ext>
          </a:extLst>
        </xdr:cNvPr>
        <xdr:cNvSpPr/>
      </xdr:nvSpPr>
      <xdr:spPr>
        <a:xfrm>
          <a:off x="9990365" y="8724900"/>
          <a:ext cx="854529" cy="830035"/>
        </a:xfrm>
        <a:prstGeom prst="wedgeRectCallout">
          <a:avLst>
            <a:gd name="adj1" fmla="val -110099"/>
            <a:gd name="adj2" fmla="val -6743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単価を入力。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税抜き</a:t>
          </a:r>
        </a:p>
      </xdr:txBody>
    </xdr:sp>
    <xdr:clientData/>
  </xdr:twoCellAnchor>
  <xdr:twoCellAnchor>
    <xdr:from>
      <xdr:col>6</xdr:col>
      <xdr:colOff>29936</xdr:colOff>
      <xdr:row>24</xdr:row>
      <xdr:rowOff>179615</xdr:rowOff>
    </xdr:from>
    <xdr:to>
      <xdr:col>7</xdr:col>
      <xdr:colOff>666749</xdr:colOff>
      <xdr:row>25</xdr:row>
      <xdr:rowOff>122465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B5CFAB82-D4E3-4535-9725-76FC96A725F9}"/>
            </a:ext>
          </a:extLst>
        </xdr:cNvPr>
        <xdr:cNvSpPr/>
      </xdr:nvSpPr>
      <xdr:spPr>
        <a:xfrm>
          <a:off x="3118757" y="8466365"/>
          <a:ext cx="1929492" cy="555171"/>
        </a:xfrm>
        <a:prstGeom prst="wedgeRectCallout">
          <a:avLst>
            <a:gd name="adj1" fmla="val -60666"/>
            <a:gd name="adj2" fmla="val -65028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情報端末を複数導入する場合は、種別ごとに分けて記載。</a:t>
          </a:r>
        </a:p>
      </xdr:txBody>
    </xdr:sp>
    <xdr:clientData/>
  </xdr:twoCellAnchor>
  <xdr:twoCellAnchor>
    <xdr:from>
      <xdr:col>6</xdr:col>
      <xdr:colOff>544285</xdr:colOff>
      <xdr:row>27</xdr:row>
      <xdr:rowOff>0</xdr:rowOff>
    </xdr:from>
    <xdr:to>
      <xdr:col>8</xdr:col>
      <xdr:colOff>408213</xdr:colOff>
      <xdr:row>28</xdr:row>
      <xdr:rowOff>489857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907E2AE-641F-434C-B6F7-DE081129E842}"/>
            </a:ext>
          </a:extLst>
        </xdr:cNvPr>
        <xdr:cNvSpPr txBox="1"/>
      </xdr:nvSpPr>
      <xdr:spPr>
        <a:xfrm>
          <a:off x="3633106" y="10123714"/>
          <a:ext cx="2449286" cy="1102179"/>
        </a:xfrm>
        <a:prstGeom prst="rect">
          <a:avLst/>
        </a:prstGeom>
        <a:solidFill>
          <a:srgbClr val="F5515D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(2)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、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(3)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は、要望がある場合のみ。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使用目的が同一である場合、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異なる機種を複数導入することは認められない。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</xdr:col>
      <xdr:colOff>81643</xdr:colOff>
      <xdr:row>38</xdr:row>
      <xdr:rowOff>27213</xdr:rowOff>
    </xdr:from>
    <xdr:to>
      <xdr:col>7</xdr:col>
      <xdr:colOff>108857</xdr:colOff>
      <xdr:row>39</xdr:row>
      <xdr:rowOff>24492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91426FCC-E29A-4666-BDDB-89B11630FBF7}"/>
            </a:ext>
          </a:extLst>
        </xdr:cNvPr>
        <xdr:cNvSpPr/>
      </xdr:nvSpPr>
      <xdr:spPr>
        <a:xfrm>
          <a:off x="3170464" y="16750392"/>
          <a:ext cx="1319893" cy="609600"/>
        </a:xfrm>
        <a:prstGeom prst="wedgeRectCallout">
          <a:avLst>
            <a:gd name="adj1" fmla="val -33179"/>
            <a:gd name="adj2" fmla="val -92656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ライセンス料が職員数に応じて変動する場合</a:t>
          </a:r>
          <a:endParaRPr kumimoji="1" lang="en-US" altLang="ja-JP" sz="1000" b="0" i="0" u="none" strike="noStrik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7</xdr:col>
      <xdr:colOff>149679</xdr:colOff>
      <xdr:row>37</xdr:row>
      <xdr:rowOff>285750</xdr:rowOff>
    </xdr:from>
    <xdr:to>
      <xdr:col>8</xdr:col>
      <xdr:colOff>176893</xdr:colOff>
      <xdr:row>39</xdr:row>
      <xdr:rowOff>421822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FABBCC7A-1D37-4CF3-90E4-995B33EC6AEC}"/>
            </a:ext>
          </a:extLst>
        </xdr:cNvPr>
        <xdr:cNvSpPr/>
      </xdr:nvSpPr>
      <xdr:spPr>
        <a:xfrm>
          <a:off x="4531179" y="16396607"/>
          <a:ext cx="1319893" cy="1360715"/>
        </a:xfrm>
        <a:prstGeom prst="wedgeRectCallout">
          <a:avLst>
            <a:gd name="adj1" fmla="val 67852"/>
            <a:gd name="adj2" fmla="val -53638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00">
              <a:hlinkClick xmlns:r="http://schemas.openxmlformats.org/officeDocument/2006/relationships" r:id=""/>
            </a:rPr>
            <a:t>各種資料 </a:t>
          </a:r>
          <a:r>
            <a:rPr lang="en-US" altLang="ja-JP" sz="1000">
              <a:hlinkClick xmlns:r="http://schemas.openxmlformats.org/officeDocument/2006/relationships" r:id=""/>
            </a:rPr>
            <a:t>| </a:t>
          </a:r>
          <a:r>
            <a:rPr lang="ja-JP" altLang="en-US" sz="1000">
              <a:hlinkClick xmlns:r="http://schemas.openxmlformats.org/officeDocument/2006/relationships" r:id=""/>
            </a:rPr>
            <a:t>ケアプランデータ連携システムーヘルプデスクサポートサイト</a:t>
          </a:r>
          <a:endParaRPr lang="en-US" altLang="ja-JP" sz="1000"/>
        </a:p>
        <a:p>
          <a:pPr algn="l"/>
          <a:r>
            <a:rPr kumimoji="1" lang="ja-JP" altLang="en-US" sz="10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から対応状況を確認すること。</a:t>
          </a:r>
          <a:endParaRPr kumimoji="1" lang="en-US" altLang="ja-JP" sz="1000" b="0" i="0" u="none" strike="noStrik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10</xdr:col>
      <xdr:colOff>108858</xdr:colOff>
      <xdr:row>33</xdr:row>
      <xdr:rowOff>449035</xdr:rowOff>
    </xdr:from>
    <xdr:to>
      <xdr:col>11</xdr:col>
      <xdr:colOff>612322</xdr:colOff>
      <xdr:row>35</xdr:row>
      <xdr:rowOff>78921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1CB3018A-C874-48BC-BC8D-FFA286B6C1B1}"/>
            </a:ext>
          </a:extLst>
        </xdr:cNvPr>
        <xdr:cNvSpPr/>
      </xdr:nvSpPr>
      <xdr:spPr>
        <a:xfrm>
          <a:off x="7456715" y="14886214"/>
          <a:ext cx="1319893" cy="609600"/>
        </a:xfrm>
        <a:prstGeom prst="wedgeRectCallout">
          <a:avLst>
            <a:gd name="adj1" fmla="val -34211"/>
            <a:gd name="adj2" fmla="val 170737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介護ソフトを使用する職員も職員数に含めて良い。</a:t>
          </a:r>
          <a:endParaRPr kumimoji="1" lang="en-US" altLang="ja-JP" sz="1000" b="0" i="0" u="none" strike="noStrik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13</xdr:col>
      <xdr:colOff>40822</xdr:colOff>
      <xdr:row>38</xdr:row>
      <xdr:rowOff>40821</xdr:rowOff>
    </xdr:from>
    <xdr:to>
      <xdr:col>13</xdr:col>
      <xdr:colOff>895351</xdr:colOff>
      <xdr:row>39</xdr:row>
      <xdr:rowOff>394608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53AAC0D2-9694-462B-B9A1-DAB91C0A5088}"/>
            </a:ext>
          </a:extLst>
        </xdr:cNvPr>
        <xdr:cNvSpPr/>
      </xdr:nvSpPr>
      <xdr:spPr>
        <a:xfrm>
          <a:off x="10940143" y="16764000"/>
          <a:ext cx="854529" cy="966108"/>
        </a:xfrm>
        <a:prstGeom prst="wedgeRectCallout">
          <a:avLst>
            <a:gd name="adj1" fmla="val -92582"/>
            <a:gd name="adj2" fmla="val -78755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経費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合計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を入力。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税抜き</a:t>
          </a:r>
        </a:p>
      </xdr:txBody>
    </xdr:sp>
    <xdr:clientData/>
  </xdr:twoCellAnchor>
  <xdr:twoCellAnchor>
    <xdr:from>
      <xdr:col>11</xdr:col>
      <xdr:colOff>122465</xdr:colOff>
      <xdr:row>37</xdr:row>
      <xdr:rowOff>449036</xdr:rowOff>
    </xdr:from>
    <xdr:to>
      <xdr:col>11</xdr:col>
      <xdr:colOff>1205595</xdr:colOff>
      <xdr:row>38</xdr:row>
      <xdr:rowOff>484411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3836EA0F-73A1-437C-8645-408418D84211}"/>
            </a:ext>
          </a:extLst>
        </xdr:cNvPr>
        <xdr:cNvSpPr/>
      </xdr:nvSpPr>
      <xdr:spPr>
        <a:xfrm>
          <a:off x="8286751" y="16559893"/>
          <a:ext cx="1083130" cy="647697"/>
        </a:xfrm>
        <a:prstGeom prst="wedgeRectCallout">
          <a:avLst>
            <a:gd name="adj1" fmla="val -91413"/>
            <a:gd name="adj2" fmla="val 34693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経費の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合計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を入力。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税抜き</a:t>
          </a:r>
        </a:p>
      </xdr:txBody>
    </xdr:sp>
    <xdr:clientData/>
  </xdr:twoCellAnchor>
  <xdr:twoCellAnchor>
    <xdr:from>
      <xdr:col>6</xdr:col>
      <xdr:colOff>68036</xdr:colOff>
      <xdr:row>41</xdr:row>
      <xdr:rowOff>571500</xdr:rowOff>
    </xdr:from>
    <xdr:to>
      <xdr:col>7</xdr:col>
      <xdr:colOff>95250</xdr:colOff>
      <xdr:row>42</xdr:row>
      <xdr:rowOff>568779</xdr:rowOff>
    </xdr:to>
    <xdr:sp macro="" textlink="">
      <xdr:nvSpPr>
        <xdr:cNvPr id="17" name="吹き出し: 四角形 16">
          <a:extLst>
            <a:ext uri="{FF2B5EF4-FFF2-40B4-BE49-F238E27FC236}">
              <a16:creationId xmlns:a16="http://schemas.microsoft.com/office/drawing/2014/main" id="{3BF59DEA-7834-47CA-8312-1BA0EDA431D5}"/>
            </a:ext>
          </a:extLst>
        </xdr:cNvPr>
        <xdr:cNvSpPr/>
      </xdr:nvSpPr>
      <xdr:spPr>
        <a:xfrm>
          <a:off x="3156857" y="19131643"/>
          <a:ext cx="1319893" cy="609600"/>
        </a:xfrm>
        <a:prstGeom prst="wedgeRectCallout">
          <a:avLst>
            <a:gd name="adj1" fmla="val -52767"/>
            <a:gd name="adj2" fmla="val -85959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ライセンス料が職員数に応じて変動しない場合</a:t>
          </a:r>
          <a:endParaRPr kumimoji="1" lang="en-US" altLang="ja-JP" sz="1000" b="0" i="0" u="none" strike="noStrik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10</xdr:col>
      <xdr:colOff>802821</xdr:colOff>
      <xdr:row>41</xdr:row>
      <xdr:rowOff>340178</xdr:rowOff>
    </xdr:from>
    <xdr:to>
      <xdr:col>11</xdr:col>
      <xdr:colOff>1417863</xdr:colOff>
      <xdr:row>42</xdr:row>
      <xdr:rowOff>337457</xdr:rowOff>
    </xdr:to>
    <xdr:sp macro="" textlink="">
      <xdr:nvSpPr>
        <xdr:cNvPr id="18" name="吹き出し: 四角形 17">
          <a:extLst>
            <a:ext uri="{FF2B5EF4-FFF2-40B4-BE49-F238E27FC236}">
              <a16:creationId xmlns:a16="http://schemas.microsoft.com/office/drawing/2014/main" id="{DF242E14-EA61-4E87-B807-7650A043D60F}"/>
            </a:ext>
          </a:extLst>
        </xdr:cNvPr>
        <xdr:cNvSpPr/>
      </xdr:nvSpPr>
      <xdr:spPr>
        <a:xfrm>
          <a:off x="8150678" y="18900321"/>
          <a:ext cx="1431471" cy="609600"/>
        </a:xfrm>
        <a:prstGeom prst="wedgeRectCallout">
          <a:avLst>
            <a:gd name="adj1" fmla="val -67227"/>
            <a:gd name="adj2" fmla="val -52477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職員数によらず、一律</a:t>
          </a:r>
          <a:r>
            <a:rPr kumimoji="1" lang="en-US" altLang="ja-JP" sz="10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250</a:t>
          </a:r>
          <a:r>
            <a:rPr kumimoji="1" lang="ja-JP" altLang="en-US" sz="10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万円補助のため、職員数入力不要。</a:t>
          </a:r>
          <a:endParaRPr kumimoji="1" lang="en-US" altLang="ja-JP" sz="1000" b="0" i="0" u="none" strike="noStrik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12</xdr:col>
      <xdr:colOff>857251</xdr:colOff>
      <xdr:row>42</xdr:row>
      <xdr:rowOff>108857</xdr:rowOff>
    </xdr:from>
    <xdr:to>
      <xdr:col>13</xdr:col>
      <xdr:colOff>419102</xdr:colOff>
      <xdr:row>43</xdr:row>
      <xdr:rowOff>378278</xdr:rowOff>
    </xdr:to>
    <xdr:sp macro="" textlink="">
      <xdr:nvSpPr>
        <xdr:cNvPr id="19" name="吹き出し: 四角形 18">
          <a:extLst>
            <a:ext uri="{FF2B5EF4-FFF2-40B4-BE49-F238E27FC236}">
              <a16:creationId xmlns:a16="http://schemas.microsoft.com/office/drawing/2014/main" id="{505992F6-A33F-472B-B239-BB7CD12103B2}"/>
            </a:ext>
          </a:extLst>
        </xdr:cNvPr>
        <xdr:cNvSpPr/>
      </xdr:nvSpPr>
      <xdr:spPr>
        <a:xfrm>
          <a:off x="10463894" y="19281321"/>
          <a:ext cx="854529" cy="881743"/>
        </a:xfrm>
        <a:prstGeom prst="wedgeRectCallout">
          <a:avLst>
            <a:gd name="adj1" fmla="val -116468"/>
            <a:gd name="adj2" fmla="val -92491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経費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合計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を入力。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税抜き</a:t>
          </a:r>
        </a:p>
      </xdr:txBody>
    </xdr:sp>
    <xdr:clientData/>
  </xdr:twoCellAnchor>
  <xdr:twoCellAnchor>
    <xdr:from>
      <xdr:col>6</xdr:col>
      <xdr:colOff>285751</xdr:colOff>
      <xdr:row>45</xdr:row>
      <xdr:rowOff>176893</xdr:rowOff>
    </xdr:from>
    <xdr:to>
      <xdr:col>12</xdr:col>
      <xdr:colOff>484419</xdr:colOff>
      <xdr:row>47</xdr:row>
      <xdr:rowOff>35380</xdr:rowOff>
    </xdr:to>
    <xdr:sp macro="" textlink="">
      <xdr:nvSpPr>
        <xdr:cNvPr id="20" name="吹き出し: 四角形 19">
          <a:extLst>
            <a:ext uri="{FF2B5EF4-FFF2-40B4-BE49-F238E27FC236}">
              <a16:creationId xmlns:a16="http://schemas.microsoft.com/office/drawing/2014/main" id="{CB250D7B-01AE-44DE-874E-5A92276DE726}"/>
            </a:ext>
          </a:extLst>
        </xdr:cNvPr>
        <xdr:cNvSpPr/>
      </xdr:nvSpPr>
      <xdr:spPr>
        <a:xfrm>
          <a:off x="3374572" y="21186322"/>
          <a:ext cx="6716490" cy="838201"/>
        </a:xfrm>
        <a:prstGeom prst="wedgeRectCallout">
          <a:avLst>
            <a:gd name="adj1" fmla="val -59824"/>
            <a:gd name="adj2" fmla="val 27714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「介護業務支援」（介護ソフト）と</a:t>
          </a:r>
          <a:endParaRPr kumimoji="1" lang="en-US" altLang="ja-JP" sz="1100" b="0" i="0" u="none" strike="noStrik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ja-JP" sz="1100" b="0" i="0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「介護業務支援」（介護ソフト）</a:t>
          </a:r>
          <a:r>
            <a:rPr kumimoji="1" lang="ja-JP" altLang="en-US" sz="1100" b="0" i="0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と連動する機器（見守り機器や「介護業務支援」に該当する機器）</a:t>
          </a:r>
          <a:endParaRPr kumimoji="1" lang="en-US" altLang="ja-JP" sz="1100" b="0" i="0" baseline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1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</a:t>
          </a:r>
          <a:r>
            <a:rPr kumimoji="1" lang="ja-JP" altLang="en-US" sz="1100" b="1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一緒に</a:t>
          </a:r>
          <a:r>
            <a:rPr kumimoji="1" lang="ja-JP" altLang="en-US" sz="11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導入する場合のみ対象。</a:t>
          </a:r>
          <a:endParaRPr kumimoji="1" lang="en-US" altLang="ja-JP" sz="1100" b="0" i="0" u="none" strike="noStrik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1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1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この場合に、通信環境整備費用も併せて補助可能。</a:t>
          </a:r>
          <a:endParaRPr kumimoji="1" lang="en-US" altLang="ja-JP" sz="1100" b="0" i="0" u="none" strike="noStrik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7</xdr:col>
      <xdr:colOff>1081150</xdr:colOff>
      <xdr:row>50</xdr:row>
      <xdr:rowOff>175656</xdr:rowOff>
    </xdr:from>
    <xdr:to>
      <xdr:col>9</xdr:col>
      <xdr:colOff>259773</xdr:colOff>
      <xdr:row>52</xdr:row>
      <xdr:rowOff>227365</xdr:rowOff>
    </xdr:to>
    <xdr:sp macro="" textlink="">
      <xdr:nvSpPr>
        <xdr:cNvPr id="21" name="吹き出し: 四角形 20">
          <a:extLst>
            <a:ext uri="{FF2B5EF4-FFF2-40B4-BE49-F238E27FC236}">
              <a16:creationId xmlns:a16="http://schemas.microsoft.com/office/drawing/2014/main" id="{42F9F69D-BA64-4152-BD20-534ACC1F9ACA}"/>
            </a:ext>
          </a:extLst>
        </xdr:cNvPr>
        <xdr:cNvSpPr/>
      </xdr:nvSpPr>
      <xdr:spPr>
        <a:xfrm>
          <a:off x="5445332" y="23485929"/>
          <a:ext cx="1326077" cy="1263981"/>
        </a:xfrm>
        <a:prstGeom prst="wedgeRectCallout">
          <a:avLst>
            <a:gd name="adj1" fmla="val -10228"/>
            <a:gd name="adj2" fmla="val -81846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00">
              <a:hlinkClick xmlns:r="http://schemas.openxmlformats.org/officeDocument/2006/relationships" r:id=""/>
            </a:rPr>
            <a:t>各種資料 </a:t>
          </a:r>
          <a:r>
            <a:rPr lang="en-US" altLang="ja-JP" sz="1000">
              <a:hlinkClick xmlns:r="http://schemas.openxmlformats.org/officeDocument/2006/relationships" r:id=""/>
            </a:rPr>
            <a:t>| </a:t>
          </a:r>
          <a:r>
            <a:rPr lang="ja-JP" altLang="en-US" sz="1000">
              <a:hlinkClick xmlns:r="http://schemas.openxmlformats.org/officeDocument/2006/relationships" r:id=""/>
            </a:rPr>
            <a:t>ケアプランデータ連携システムーヘルプデスクサポートサイト</a:t>
          </a:r>
          <a:endParaRPr lang="en-US" altLang="ja-JP" sz="1000"/>
        </a:p>
        <a:p>
          <a:pPr algn="l"/>
          <a:r>
            <a:rPr kumimoji="1" lang="ja-JP" altLang="en-US" sz="10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から対応状況を確認すること。</a:t>
          </a:r>
          <a:endParaRPr kumimoji="1" lang="en-US" altLang="ja-JP" sz="1000" b="0" i="0" u="none" strike="noStrik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11</xdr:col>
      <xdr:colOff>176894</xdr:colOff>
      <xdr:row>49</xdr:row>
      <xdr:rowOff>435430</xdr:rowOff>
    </xdr:from>
    <xdr:to>
      <xdr:col>11</xdr:col>
      <xdr:colOff>1031423</xdr:colOff>
      <xdr:row>50</xdr:row>
      <xdr:rowOff>525234</xdr:rowOff>
    </xdr:to>
    <xdr:sp macro="" textlink="">
      <xdr:nvSpPr>
        <xdr:cNvPr id="22" name="吹き出し: 四角形 21">
          <a:extLst>
            <a:ext uri="{FF2B5EF4-FFF2-40B4-BE49-F238E27FC236}">
              <a16:creationId xmlns:a16="http://schemas.microsoft.com/office/drawing/2014/main" id="{D1FF7E02-D2D8-4857-BEFA-2DF36B4E6492}"/>
            </a:ext>
          </a:extLst>
        </xdr:cNvPr>
        <xdr:cNvSpPr/>
      </xdr:nvSpPr>
      <xdr:spPr>
        <a:xfrm>
          <a:off x="8341180" y="23118537"/>
          <a:ext cx="854529" cy="702126"/>
        </a:xfrm>
        <a:prstGeom prst="wedgeRectCallout">
          <a:avLst>
            <a:gd name="adj1" fmla="val -98951"/>
            <a:gd name="adj2" fmla="val 21126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経費の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合計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を入力。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税抜き</a:t>
          </a:r>
        </a:p>
      </xdr:txBody>
    </xdr:sp>
    <xdr:clientData/>
  </xdr:twoCellAnchor>
  <xdr:twoCellAnchor>
    <xdr:from>
      <xdr:col>12</xdr:col>
      <xdr:colOff>28453</xdr:colOff>
      <xdr:row>51</xdr:row>
      <xdr:rowOff>535628</xdr:rowOff>
    </xdr:from>
    <xdr:to>
      <xdr:col>12</xdr:col>
      <xdr:colOff>882982</xdr:colOff>
      <xdr:row>53</xdr:row>
      <xdr:rowOff>153390</xdr:rowOff>
    </xdr:to>
    <xdr:sp macro="" textlink="">
      <xdr:nvSpPr>
        <xdr:cNvPr id="23" name="吹き出し: 四角形 22">
          <a:extLst>
            <a:ext uri="{FF2B5EF4-FFF2-40B4-BE49-F238E27FC236}">
              <a16:creationId xmlns:a16="http://schemas.microsoft.com/office/drawing/2014/main" id="{D32ADE48-2ACF-4FED-87D2-9C3F0FAD2C2F}"/>
            </a:ext>
          </a:extLst>
        </xdr:cNvPr>
        <xdr:cNvSpPr/>
      </xdr:nvSpPr>
      <xdr:spPr>
        <a:xfrm>
          <a:off x="9640044" y="24452037"/>
          <a:ext cx="854529" cy="830035"/>
        </a:xfrm>
        <a:prstGeom prst="wedgeRectCallout">
          <a:avLst>
            <a:gd name="adj1" fmla="val -74921"/>
            <a:gd name="adj2" fmla="val -79619"/>
          </a:avLst>
        </a:prstGeom>
        <a:solidFill>
          <a:srgbClr val="FF33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単価を入力。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税抜き</a:t>
          </a:r>
        </a:p>
      </xdr:txBody>
    </xdr:sp>
    <xdr:clientData/>
  </xdr:twoCellAnchor>
  <xdr:twoCellAnchor>
    <xdr:from>
      <xdr:col>12</xdr:col>
      <xdr:colOff>33400</xdr:colOff>
      <xdr:row>51</xdr:row>
      <xdr:rowOff>547996</xdr:rowOff>
    </xdr:from>
    <xdr:to>
      <xdr:col>12</xdr:col>
      <xdr:colOff>887929</xdr:colOff>
      <xdr:row>53</xdr:row>
      <xdr:rowOff>153387</xdr:rowOff>
    </xdr:to>
    <xdr:sp macro="" textlink="">
      <xdr:nvSpPr>
        <xdr:cNvPr id="24" name="吹き出し: 四角形 23">
          <a:extLst>
            <a:ext uri="{FF2B5EF4-FFF2-40B4-BE49-F238E27FC236}">
              <a16:creationId xmlns:a16="http://schemas.microsoft.com/office/drawing/2014/main" id="{9C109DA5-685F-4D53-8FF6-0F7A3ADF84C0}"/>
            </a:ext>
          </a:extLst>
        </xdr:cNvPr>
        <xdr:cNvSpPr/>
      </xdr:nvSpPr>
      <xdr:spPr>
        <a:xfrm>
          <a:off x="9644991" y="24464405"/>
          <a:ext cx="854529" cy="817664"/>
        </a:xfrm>
        <a:prstGeom prst="wedgeRectCallout">
          <a:avLst>
            <a:gd name="adj1" fmla="val -75212"/>
            <a:gd name="adj2" fmla="val -580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単価を入力。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税抜き</a:t>
          </a:r>
        </a:p>
      </xdr:txBody>
    </xdr:sp>
    <xdr:clientData/>
  </xdr:twoCellAnchor>
  <xdr:twoCellAnchor>
    <xdr:from>
      <xdr:col>11</xdr:col>
      <xdr:colOff>883227</xdr:colOff>
      <xdr:row>48</xdr:row>
      <xdr:rowOff>103910</xdr:rowOff>
    </xdr:from>
    <xdr:to>
      <xdr:col>12</xdr:col>
      <xdr:colOff>283029</xdr:colOff>
      <xdr:row>49</xdr:row>
      <xdr:rowOff>469820</xdr:rowOff>
    </xdr:to>
    <xdr:sp macro="" textlink="">
      <xdr:nvSpPr>
        <xdr:cNvPr id="25" name="吹き出し: 四角形 24">
          <a:extLst>
            <a:ext uri="{FF2B5EF4-FFF2-40B4-BE49-F238E27FC236}">
              <a16:creationId xmlns:a16="http://schemas.microsoft.com/office/drawing/2014/main" id="{63C3D5EB-F244-434B-A984-3F590018CDCF}"/>
            </a:ext>
          </a:extLst>
        </xdr:cNvPr>
        <xdr:cNvSpPr/>
      </xdr:nvSpPr>
      <xdr:spPr>
        <a:xfrm>
          <a:off x="9040091" y="22305819"/>
          <a:ext cx="854529" cy="868137"/>
        </a:xfrm>
        <a:prstGeom prst="wedgeRectCallout">
          <a:avLst>
            <a:gd name="adj1" fmla="val 66654"/>
            <a:gd name="adj2" fmla="val 58126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経費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合計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を入力。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税抜き</a:t>
          </a:r>
        </a:p>
      </xdr:txBody>
    </xdr:sp>
    <xdr:clientData/>
  </xdr:twoCellAnchor>
  <xdr:twoCellAnchor>
    <xdr:from>
      <xdr:col>5</xdr:col>
      <xdr:colOff>1039090</xdr:colOff>
      <xdr:row>53</xdr:row>
      <xdr:rowOff>17318</xdr:rowOff>
    </xdr:from>
    <xdr:to>
      <xdr:col>7</xdr:col>
      <xdr:colOff>546511</xdr:colOff>
      <xdr:row>54</xdr:row>
      <xdr:rowOff>81395</xdr:rowOff>
    </xdr:to>
    <xdr:sp macro="" textlink="">
      <xdr:nvSpPr>
        <xdr:cNvPr id="26" name="吹き出し: 四角形 25">
          <a:extLst>
            <a:ext uri="{FF2B5EF4-FFF2-40B4-BE49-F238E27FC236}">
              <a16:creationId xmlns:a16="http://schemas.microsoft.com/office/drawing/2014/main" id="{7C3157FB-DCF0-4BF5-9487-EFADB4746196}"/>
            </a:ext>
          </a:extLst>
        </xdr:cNvPr>
        <xdr:cNvSpPr/>
      </xdr:nvSpPr>
      <xdr:spPr>
        <a:xfrm>
          <a:off x="2996045" y="25146000"/>
          <a:ext cx="1914648" cy="548986"/>
        </a:xfrm>
        <a:prstGeom prst="wedgeRectCallout">
          <a:avLst>
            <a:gd name="adj1" fmla="val -67366"/>
            <a:gd name="adj2" fmla="val -69907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情報端末を複数導入する場合は、種別ごとに分けて記載。</a:t>
          </a:r>
        </a:p>
      </xdr:txBody>
    </xdr:sp>
    <xdr:clientData/>
  </xdr:twoCellAnchor>
  <xdr:twoCellAnchor>
    <xdr:from>
      <xdr:col>6</xdr:col>
      <xdr:colOff>219446</xdr:colOff>
      <xdr:row>39</xdr:row>
      <xdr:rowOff>555914</xdr:rowOff>
    </xdr:from>
    <xdr:to>
      <xdr:col>7</xdr:col>
      <xdr:colOff>1239981</xdr:colOff>
      <xdr:row>41</xdr:row>
      <xdr:rowOff>167491</xdr:rowOff>
    </xdr:to>
    <xdr:sp macro="" textlink="">
      <xdr:nvSpPr>
        <xdr:cNvPr id="29" name="吹き出し: 四角形 28">
          <a:extLst>
            <a:ext uri="{FF2B5EF4-FFF2-40B4-BE49-F238E27FC236}">
              <a16:creationId xmlns:a16="http://schemas.microsoft.com/office/drawing/2014/main" id="{66EAB8D1-1726-4AC6-ABE5-0F2449B70FAF}"/>
            </a:ext>
          </a:extLst>
        </xdr:cNvPr>
        <xdr:cNvSpPr/>
      </xdr:nvSpPr>
      <xdr:spPr>
        <a:xfrm>
          <a:off x="3302082" y="17943369"/>
          <a:ext cx="2302081" cy="823849"/>
        </a:xfrm>
        <a:prstGeom prst="wedgeRectCallout">
          <a:avLst>
            <a:gd name="adj1" fmla="val -63058"/>
            <a:gd name="adj2" fmla="val -37890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付帯費用のうち、タブレット、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PC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、スマートフォン等の情報端末を分けて記載。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機器種別はリスト選択式。</a:t>
          </a:r>
        </a:p>
      </xdr:txBody>
    </xdr:sp>
    <xdr:clientData/>
  </xdr:twoCellAnchor>
  <xdr:twoCellAnchor>
    <xdr:from>
      <xdr:col>6</xdr:col>
      <xdr:colOff>17318</xdr:colOff>
      <xdr:row>51</xdr:row>
      <xdr:rowOff>294409</xdr:rowOff>
    </xdr:from>
    <xdr:to>
      <xdr:col>7</xdr:col>
      <xdr:colOff>1037853</xdr:colOff>
      <xdr:row>52</xdr:row>
      <xdr:rowOff>512122</xdr:rowOff>
    </xdr:to>
    <xdr:sp macro="" textlink="">
      <xdr:nvSpPr>
        <xdr:cNvPr id="30" name="吹き出し: 四角形 29">
          <a:extLst>
            <a:ext uri="{FF2B5EF4-FFF2-40B4-BE49-F238E27FC236}">
              <a16:creationId xmlns:a16="http://schemas.microsoft.com/office/drawing/2014/main" id="{CB0A9E5D-26B5-4DA4-B0C5-4E9BA29E641F}"/>
            </a:ext>
          </a:extLst>
        </xdr:cNvPr>
        <xdr:cNvSpPr/>
      </xdr:nvSpPr>
      <xdr:spPr>
        <a:xfrm>
          <a:off x="3099954" y="24210818"/>
          <a:ext cx="2302081" cy="823849"/>
        </a:xfrm>
        <a:prstGeom prst="wedgeRectCallout">
          <a:avLst>
            <a:gd name="adj1" fmla="val -63058"/>
            <a:gd name="adj2" fmla="val -37890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付帯費用のうち、タブレット、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PC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、スマートフォン等の情報端末を分けて記載。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機器種別はリスト選択式。</a:t>
          </a:r>
        </a:p>
      </xdr:txBody>
    </xdr:sp>
    <xdr:clientData/>
  </xdr:twoCellAnchor>
  <xdr:twoCellAnchor>
    <xdr:from>
      <xdr:col>11</xdr:col>
      <xdr:colOff>346363</xdr:colOff>
      <xdr:row>57</xdr:row>
      <xdr:rowOff>34637</xdr:rowOff>
    </xdr:from>
    <xdr:to>
      <xdr:col>11</xdr:col>
      <xdr:colOff>1200892</xdr:colOff>
      <xdr:row>58</xdr:row>
      <xdr:rowOff>296637</xdr:rowOff>
    </xdr:to>
    <xdr:sp macro="" textlink="">
      <xdr:nvSpPr>
        <xdr:cNvPr id="31" name="吹き出し: 四角形 30">
          <a:extLst>
            <a:ext uri="{FF2B5EF4-FFF2-40B4-BE49-F238E27FC236}">
              <a16:creationId xmlns:a16="http://schemas.microsoft.com/office/drawing/2014/main" id="{FAD1E558-515E-4C10-B791-298A6971D14B}"/>
            </a:ext>
          </a:extLst>
        </xdr:cNvPr>
        <xdr:cNvSpPr/>
      </xdr:nvSpPr>
      <xdr:spPr>
        <a:xfrm>
          <a:off x="8503227" y="26843182"/>
          <a:ext cx="854529" cy="868137"/>
        </a:xfrm>
        <a:prstGeom prst="wedgeRectCallout">
          <a:avLst>
            <a:gd name="adj1" fmla="val 93724"/>
            <a:gd name="adj2" fmla="val -32783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経費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合計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を入力。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税抜き</a:t>
          </a:r>
        </a:p>
      </xdr:txBody>
    </xdr:sp>
    <xdr:clientData/>
  </xdr:twoCellAnchor>
  <xdr:twoCellAnchor>
    <xdr:from>
      <xdr:col>5</xdr:col>
      <xdr:colOff>1122217</xdr:colOff>
      <xdr:row>50</xdr:row>
      <xdr:rowOff>13854</xdr:rowOff>
    </xdr:from>
    <xdr:to>
      <xdr:col>7</xdr:col>
      <xdr:colOff>1017071</xdr:colOff>
      <xdr:row>50</xdr:row>
      <xdr:rowOff>519545</xdr:rowOff>
    </xdr:to>
    <xdr:sp macro="" textlink="">
      <xdr:nvSpPr>
        <xdr:cNvPr id="27" name="吹き出し: 四角形 26">
          <a:extLst>
            <a:ext uri="{FF2B5EF4-FFF2-40B4-BE49-F238E27FC236}">
              <a16:creationId xmlns:a16="http://schemas.microsoft.com/office/drawing/2014/main" id="{CD8C15FB-205E-488F-9BB5-E58485ED4078}"/>
            </a:ext>
          </a:extLst>
        </xdr:cNvPr>
        <xdr:cNvSpPr/>
      </xdr:nvSpPr>
      <xdr:spPr>
        <a:xfrm>
          <a:off x="3079172" y="23324127"/>
          <a:ext cx="2302081" cy="505691"/>
        </a:xfrm>
        <a:prstGeom prst="wedgeRectCallout">
          <a:avLst>
            <a:gd name="adj1" fmla="val 36244"/>
            <a:gd name="adj2" fmla="val -110991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「介護業務支援」（介護ソフトを含む）と連動する機器を記載。</a:t>
          </a:r>
        </a:p>
      </xdr:txBody>
    </xdr:sp>
    <xdr:clientData/>
  </xdr:twoCellAnchor>
  <xdr:twoCellAnchor>
    <xdr:from>
      <xdr:col>13</xdr:col>
      <xdr:colOff>350318</xdr:colOff>
      <xdr:row>6</xdr:row>
      <xdr:rowOff>176893</xdr:rowOff>
    </xdr:from>
    <xdr:to>
      <xdr:col>14</xdr:col>
      <xdr:colOff>415635</xdr:colOff>
      <xdr:row>8</xdr:row>
      <xdr:rowOff>173180</xdr:rowOff>
    </xdr:to>
    <xdr:sp macro="" textlink="">
      <xdr:nvSpPr>
        <xdr:cNvPr id="28" name="吹き出し: 四角形 27">
          <a:extLst>
            <a:ext uri="{FF2B5EF4-FFF2-40B4-BE49-F238E27FC236}">
              <a16:creationId xmlns:a16="http://schemas.microsoft.com/office/drawing/2014/main" id="{F22C3863-24E8-4521-A981-8528F392B52F}"/>
            </a:ext>
          </a:extLst>
        </xdr:cNvPr>
        <xdr:cNvSpPr/>
      </xdr:nvSpPr>
      <xdr:spPr>
        <a:xfrm>
          <a:off x="11249639" y="1646464"/>
          <a:ext cx="1126675" cy="295645"/>
        </a:xfrm>
        <a:prstGeom prst="wedgeRectCallout">
          <a:avLst>
            <a:gd name="adj1" fmla="val -9250"/>
            <a:gd name="adj2" fmla="val 106150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提出日を記入</a:t>
          </a:r>
        </a:p>
      </xdr:txBody>
    </xdr:sp>
    <xdr:clientData/>
  </xdr:twoCellAnchor>
  <xdr:twoCellAnchor>
    <xdr:from>
      <xdr:col>13</xdr:col>
      <xdr:colOff>778647</xdr:colOff>
      <xdr:row>22</xdr:row>
      <xdr:rowOff>163606</xdr:rowOff>
    </xdr:from>
    <xdr:to>
      <xdr:col>14</xdr:col>
      <xdr:colOff>579823</xdr:colOff>
      <xdr:row>23</xdr:row>
      <xdr:rowOff>268940</xdr:rowOff>
    </xdr:to>
    <xdr:sp macro="" textlink="">
      <xdr:nvSpPr>
        <xdr:cNvPr id="32" name="吹き出し: 四角形 31">
          <a:extLst>
            <a:ext uri="{FF2B5EF4-FFF2-40B4-BE49-F238E27FC236}">
              <a16:creationId xmlns:a16="http://schemas.microsoft.com/office/drawing/2014/main" id="{160DC71B-2F4B-472A-848F-6F31B493613A}"/>
            </a:ext>
          </a:extLst>
        </xdr:cNvPr>
        <xdr:cNvSpPr/>
      </xdr:nvSpPr>
      <xdr:spPr>
        <a:xfrm>
          <a:off x="11693176" y="7256930"/>
          <a:ext cx="854529" cy="710451"/>
        </a:xfrm>
        <a:prstGeom prst="wedgeRectCallout">
          <a:avLst>
            <a:gd name="adj1" fmla="val -53336"/>
            <a:gd name="adj2" fmla="val -77212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自動計算なので入力しない。</a:t>
          </a:r>
        </a:p>
      </xdr:txBody>
    </xdr:sp>
    <xdr:clientData/>
  </xdr:twoCellAnchor>
  <xdr:twoCellAnchor>
    <xdr:from>
      <xdr:col>13</xdr:col>
      <xdr:colOff>572459</xdr:colOff>
      <xdr:row>26</xdr:row>
      <xdr:rowOff>170330</xdr:rowOff>
    </xdr:from>
    <xdr:to>
      <xdr:col>14</xdr:col>
      <xdr:colOff>373635</xdr:colOff>
      <xdr:row>27</xdr:row>
      <xdr:rowOff>275663</xdr:rowOff>
    </xdr:to>
    <xdr:sp macro="" textlink="">
      <xdr:nvSpPr>
        <xdr:cNvPr id="33" name="吹き出し: 四角形 32">
          <a:extLst>
            <a:ext uri="{FF2B5EF4-FFF2-40B4-BE49-F238E27FC236}">
              <a16:creationId xmlns:a16="http://schemas.microsoft.com/office/drawing/2014/main" id="{56BA9018-EFA3-4D70-8099-D2441AAA71A4}"/>
            </a:ext>
          </a:extLst>
        </xdr:cNvPr>
        <xdr:cNvSpPr/>
      </xdr:nvSpPr>
      <xdr:spPr>
        <a:xfrm>
          <a:off x="11486988" y="9684124"/>
          <a:ext cx="854529" cy="710451"/>
        </a:xfrm>
        <a:prstGeom prst="wedgeRectCallout">
          <a:avLst>
            <a:gd name="adj1" fmla="val -53336"/>
            <a:gd name="adj2" fmla="val -77212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自動計算なので入力しない。</a:t>
          </a:r>
        </a:p>
      </xdr:txBody>
    </xdr:sp>
    <xdr:clientData/>
  </xdr:twoCellAnchor>
  <xdr:twoCellAnchor>
    <xdr:from>
      <xdr:col>13</xdr:col>
      <xdr:colOff>545564</xdr:colOff>
      <xdr:row>30</xdr:row>
      <xdr:rowOff>132230</xdr:rowOff>
    </xdr:from>
    <xdr:to>
      <xdr:col>14</xdr:col>
      <xdr:colOff>346740</xdr:colOff>
      <xdr:row>31</xdr:row>
      <xdr:rowOff>237564</xdr:rowOff>
    </xdr:to>
    <xdr:sp macro="" textlink="">
      <xdr:nvSpPr>
        <xdr:cNvPr id="34" name="吹き出し: 四角形 33">
          <a:extLst>
            <a:ext uri="{FF2B5EF4-FFF2-40B4-BE49-F238E27FC236}">
              <a16:creationId xmlns:a16="http://schemas.microsoft.com/office/drawing/2014/main" id="{BC41D762-056B-44D8-8DB1-A43867D4A41D}"/>
            </a:ext>
          </a:extLst>
        </xdr:cNvPr>
        <xdr:cNvSpPr/>
      </xdr:nvSpPr>
      <xdr:spPr>
        <a:xfrm>
          <a:off x="11460093" y="12066495"/>
          <a:ext cx="854529" cy="710451"/>
        </a:xfrm>
        <a:prstGeom prst="wedgeRectCallout">
          <a:avLst>
            <a:gd name="adj1" fmla="val -53336"/>
            <a:gd name="adj2" fmla="val -77212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自動計算なので入力しない。</a:t>
          </a:r>
        </a:p>
      </xdr:txBody>
    </xdr:sp>
    <xdr:clientData/>
  </xdr:twoCellAnchor>
  <xdr:twoCellAnchor>
    <xdr:from>
      <xdr:col>13</xdr:col>
      <xdr:colOff>933287</xdr:colOff>
      <xdr:row>34</xdr:row>
      <xdr:rowOff>150160</xdr:rowOff>
    </xdr:from>
    <xdr:to>
      <xdr:col>14</xdr:col>
      <xdr:colOff>734463</xdr:colOff>
      <xdr:row>36</xdr:row>
      <xdr:rowOff>165847</xdr:rowOff>
    </xdr:to>
    <xdr:sp macro="" textlink="">
      <xdr:nvSpPr>
        <xdr:cNvPr id="35" name="吹き出し: 四角形 34">
          <a:extLst>
            <a:ext uri="{FF2B5EF4-FFF2-40B4-BE49-F238E27FC236}">
              <a16:creationId xmlns:a16="http://schemas.microsoft.com/office/drawing/2014/main" id="{D6F4285A-78E8-493D-8524-509F8420C49E}"/>
            </a:ext>
          </a:extLst>
        </xdr:cNvPr>
        <xdr:cNvSpPr/>
      </xdr:nvSpPr>
      <xdr:spPr>
        <a:xfrm>
          <a:off x="11847816" y="14381631"/>
          <a:ext cx="854529" cy="710451"/>
        </a:xfrm>
        <a:prstGeom prst="wedgeRectCallout">
          <a:avLst>
            <a:gd name="adj1" fmla="val -53336"/>
            <a:gd name="adj2" fmla="val -77212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自動計算なので入力しない。</a:t>
          </a:r>
        </a:p>
      </xdr:txBody>
    </xdr:sp>
    <xdr:clientData/>
  </xdr:twoCellAnchor>
  <xdr:twoCellAnchor>
    <xdr:from>
      <xdr:col>13</xdr:col>
      <xdr:colOff>940011</xdr:colOff>
      <xdr:row>38</xdr:row>
      <xdr:rowOff>134471</xdr:rowOff>
    </xdr:from>
    <xdr:to>
      <xdr:col>14</xdr:col>
      <xdr:colOff>741187</xdr:colOff>
      <xdr:row>39</xdr:row>
      <xdr:rowOff>239805</xdr:rowOff>
    </xdr:to>
    <xdr:sp macro="" textlink="">
      <xdr:nvSpPr>
        <xdr:cNvPr id="36" name="吹き出し: 四角形 35">
          <a:extLst>
            <a:ext uri="{FF2B5EF4-FFF2-40B4-BE49-F238E27FC236}">
              <a16:creationId xmlns:a16="http://schemas.microsoft.com/office/drawing/2014/main" id="{703F6B9F-B278-44F2-97BD-0FC2856A7F69}"/>
            </a:ext>
          </a:extLst>
        </xdr:cNvPr>
        <xdr:cNvSpPr/>
      </xdr:nvSpPr>
      <xdr:spPr>
        <a:xfrm>
          <a:off x="11854540" y="16158883"/>
          <a:ext cx="854529" cy="710451"/>
        </a:xfrm>
        <a:prstGeom prst="wedgeRectCallout">
          <a:avLst>
            <a:gd name="adj1" fmla="val -53336"/>
            <a:gd name="adj2" fmla="val -77212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自動計算なので入力しない。</a:t>
          </a:r>
        </a:p>
      </xdr:txBody>
    </xdr:sp>
    <xdr:clientData/>
  </xdr:twoCellAnchor>
  <xdr:twoCellAnchor>
    <xdr:from>
      <xdr:col>13</xdr:col>
      <xdr:colOff>599352</xdr:colOff>
      <xdr:row>42</xdr:row>
      <xdr:rowOff>141195</xdr:rowOff>
    </xdr:from>
    <xdr:to>
      <xdr:col>14</xdr:col>
      <xdr:colOff>400528</xdr:colOff>
      <xdr:row>43</xdr:row>
      <xdr:rowOff>246528</xdr:rowOff>
    </xdr:to>
    <xdr:sp macro="" textlink="">
      <xdr:nvSpPr>
        <xdr:cNvPr id="37" name="吹き出し: 四角形 36">
          <a:extLst>
            <a:ext uri="{FF2B5EF4-FFF2-40B4-BE49-F238E27FC236}">
              <a16:creationId xmlns:a16="http://schemas.microsoft.com/office/drawing/2014/main" id="{19A0C8E4-3F5B-4BA0-BB29-B09C70DA5903}"/>
            </a:ext>
          </a:extLst>
        </xdr:cNvPr>
        <xdr:cNvSpPr/>
      </xdr:nvSpPr>
      <xdr:spPr>
        <a:xfrm>
          <a:off x="11513881" y="18586077"/>
          <a:ext cx="854529" cy="710451"/>
        </a:xfrm>
        <a:prstGeom prst="wedgeRectCallout">
          <a:avLst>
            <a:gd name="adj1" fmla="val -53336"/>
            <a:gd name="adj2" fmla="val -77212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自動計算なので入力しない。</a:t>
          </a:r>
        </a:p>
      </xdr:txBody>
    </xdr:sp>
    <xdr:clientData/>
  </xdr:twoCellAnchor>
  <xdr:twoCellAnchor>
    <xdr:from>
      <xdr:col>13</xdr:col>
      <xdr:colOff>987076</xdr:colOff>
      <xdr:row>45</xdr:row>
      <xdr:rowOff>416859</xdr:rowOff>
    </xdr:from>
    <xdr:to>
      <xdr:col>14</xdr:col>
      <xdr:colOff>788252</xdr:colOff>
      <xdr:row>47</xdr:row>
      <xdr:rowOff>163604</xdr:rowOff>
    </xdr:to>
    <xdr:sp macro="" textlink="">
      <xdr:nvSpPr>
        <xdr:cNvPr id="38" name="吹き出し: 四角形 37">
          <a:extLst>
            <a:ext uri="{FF2B5EF4-FFF2-40B4-BE49-F238E27FC236}">
              <a16:creationId xmlns:a16="http://schemas.microsoft.com/office/drawing/2014/main" id="{2CF7915F-991B-4A27-BA10-2DB40012CD1F}"/>
            </a:ext>
          </a:extLst>
        </xdr:cNvPr>
        <xdr:cNvSpPr/>
      </xdr:nvSpPr>
      <xdr:spPr>
        <a:xfrm>
          <a:off x="11901605" y="20677094"/>
          <a:ext cx="854529" cy="710451"/>
        </a:xfrm>
        <a:prstGeom prst="wedgeRectCallout">
          <a:avLst>
            <a:gd name="adj1" fmla="val -53336"/>
            <a:gd name="adj2" fmla="val -77212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自動計算なので入力しない。</a:t>
          </a:r>
        </a:p>
      </xdr:txBody>
    </xdr:sp>
    <xdr:clientData/>
  </xdr:twoCellAnchor>
  <xdr:twoCellAnchor>
    <xdr:from>
      <xdr:col>13</xdr:col>
      <xdr:colOff>668829</xdr:colOff>
      <xdr:row>50</xdr:row>
      <xdr:rowOff>109817</xdr:rowOff>
    </xdr:from>
    <xdr:to>
      <xdr:col>14</xdr:col>
      <xdr:colOff>470005</xdr:colOff>
      <xdr:row>51</xdr:row>
      <xdr:rowOff>215150</xdr:rowOff>
    </xdr:to>
    <xdr:sp macro="" textlink="">
      <xdr:nvSpPr>
        <xdr:cNvPr id="39" name="吹き出し: 四角形 38">
          <a:extLst>
            <a:ext uri="{FF2B5EF4-FFF2-40B4-BE49-F238E27FC236}">
              <a16:creationId xmlns:a16="http://schemas.microsoft.com/office/drawing/2014/main" id="{306B24B6-3D33-4E67-A9CC-6D9D922391E5}"/>
            </a:ext>
          </a:extLst>
        </xdr:cNvPr>
        <xdr:cNvSpPr/>
      </xdr:nvSpPr>
      <xdr:spPr>
        <a:xfrm>
          <a:off x="11583358" y="22644846"/>
          <a:ext cx="854529" cy="710451"/>
        </a:xfrm>
        <a:prstGeom prst="wedgeRectCallout">
          <a:avLst>
            <a:gd name="adj1" fmla="val -53336"/>
            <a:gd name="adj2" fmla="val -77212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自動計算なので入力しない。</a:t>
          </a:r>
        </a:p>
      </xdr:txBody>
    </xdr:sp>
    <xdr:clientData/>
  </xdr:twoCellAnchor>
  <xdr:twoCellAnchor>
    <xdr:from>
      <xdr:col>13</xdr:col>
      <xdr:colOff>989317</xdr:colOff>
      <xdr:row>53</xdr:row>
      <xdr:rowOff>475129</xdr:rowOff>
    </xdr:from>
    <xdr:to>
      <xdr:col>14</xdr:col>
      <xdr:colOff>790493</xdr:colOff>
      <xdr:row>56</xdr:row>
      <xdr:rowOff>8962</xdr:rowOff>
    </xdr:to>
    <xdr:sp macro="" textlink="">
      <xdr:nvSpPr>
        <xdr:cNvPr id="40" name="吹き出し: 四角形 39">
          <a:extLst>
            <a:ext uri="{FF2B5EF4-FFF2-40B4-BE49-F238E27FC236}">
              <a16:creationId xmlns:a16="http://schemas.microsoft.com/office/drawing/2014/main" id="{0C11730B-87C7-435A-814A-69FCB453CA13}"/>
            </a:ext>
          </a:extLst>
        </xdr:cNvPr>
        <xdr:cNvSpPr/>
      </xdr:nvSpPr>
      <xdr:spPr>
        <a:xfrm>
          <a:off x="11903846" y="24825511"/>
          <a:ext cx="854529" cy="710451"/>
        </a:xfrm>
        <a:prstGeom prst="wedgeRectCallout">
          <a:avLst>
            <a:gd name="adj1" fmla="val -53336"/>
            <a:gd name="adj2" fmla="val -77212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自動計算なので入力しない。</a:t>
          </a:r>
        </a:p>
      </xdr:txBody>
    </xdr:sp>
    <xdr:clientData/>
  </xdr:twoCellAnchor>
  <xdr:twoCellAnchor>
    <xdr:from>
      <xdr:col>13</xdr:col>
      <xdr:colOff>1007246</xdr:colOff>
      <xdr:row>58</xdr:row>
      <xdr:rowOff>448235</xdr:rowOff>
    </xdr:from>
    <xdr:to>
      <xdr:col>14</xdr:col>
      <xdr:colOff>808422</xdr:colOff>
      <xdr:row>61</xdr:row>
      <xdr:rowOff>71715</xdr:rowOff>
    </xdr:to>
    <xdr:sp macro="" textlink="">
      <xdr:nvSpPr>
        <xdr:cNvPr id="41" name="吹き出し: 四角形 40">
          <a:extLst>
            <a:ext uri="{FF2B5EF4-FFF2-40B4-BE49-F238E27FC236}">
              <a16:creationId xmlns:a16="http://schemas.microsoft.com/office/drawing/2014/main" id="{9199A43E-1AF5-4E67-B907-2ED58A75F9E3}"/>
            </a:ext>
          </a:extLst>
        </xdr:cNvPr>
        <xdr:cNvSpPr/>
      </xdr:nvSpPr>
      <xdr:spPr>
        <a:xfrm>
          <a:off x="11921775" y="27073411"/>
          <a:ext cx="854529" cy="710451"/>
        </a:xfrm>
        <a:prstGeom prst="wedgeRectCallout">
          <a:avLst>
            <a:gd name="adj1" fmla="val -53336"/>
            <a:gd name="adj2" fmla="val -77212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自動計算なので入力しない。</a:t>
          </a:r>
        </a:p>
      </xdr:txBody>
    </xdr:sp>
    <xdr:clientData/>
  </xdr:twoCellAnchor>
  <xdr:twoCellAnchor>
    <xdr:from>
      <xdr:col>12</xdr:col>
      <xdr:colOff>296793</xdr:colOff>
      <xdr:row>58</xdr:row>
      <xdr:rowOff>230841</xdr:rowOff>
    </xdr:from>
    <xdr:to>
      <xdr:col>12</xdr:col>
      <xdr:colOff>1151322</xdr:colOff>
      <xdr:row>60</xdr:row>
      <xdr:rowOff>201703</xdr:rowOff>
    </xdr:to>
    <xdr:sp macro="" textlink="">
      <xdr:nvSpPr>
        <xdr:cNvPr id="42" name="吹き出し: 四角形 41">
          <a:extLst>
            <a:ext uri="{FF2B5EF4-FFF2-40B4-BE49-F238E27FC236}">
              <a16:creationId xmlns:a16="http://schemas.microsoft.com/office/drawing/2014/main" id="{2E2480E8-9852-4853-816D-8593A786372C}"/>
            </a:ext>
          </a:extLst>
        </xdr:cNvPr>
        <xdr:cNvSpPr/>
      </xdr:nvSpPr>
      <xdr:spPr>
        <a:xfrm>
          <a:off x="9911440" y="26856017"/>
          <a:ext cx="854529" cy="710451"/>
        </a:xfrm>
        <a:prstGeom prst="wedgeRectCallout">
          <a:avLst>
            <a:gd name="adj1" fmla="val 89601"/>
            <a:gd name="adj2" fmla="val -89830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自動計算なので入力しない。</a:t>
          </a:r>
        </a:p>
      </xdr:txBody>
    </xdr:sp>
    <xdr:clientData/>
  </xdr:twoCellAnchor>
  <xdr:twoCellAnchor>
    <xdr:from>
      <xdr:col>11</xdr:col>
      <xdr:colOff>258053</xdr:colOff>
      <xdr:row>22</xdr:row>
      <xdr:rowOff>31216</xdr:rowOff>
    </xdr:from>
    <xdr:to>
      <xdr:col>12</xdr:col>
      <xdr:colOff>258536</xdr:colOff>
      <xdr:row>23</xdr:row>
      <xdr:rowOff>462642</xdr:rowOff>
    </xdr:to>
    <xdr:sp macro="" textlink="">
      <xdr:nvSpPr>
        <xdr:cNvPr id="43" name="吹き出し: 四角形 42">
          <a:extLst>
            <a:ext uri="{FF2B5EF4-FFF2-40B4-BE49-F238E27FC236}">
              <a16:creationId xmlns:a16="http://schemas.microsoft.com/office/drawing/2014/main" id="{3C59A389-6D08-4B27-A67A-E2E4993223ED}"/>
            </a:ext>
          </a:extLst>
        </xdr:cNvPr>
        <xdr:cNvSpPr/>
      </xdr:nvSpPr>
      <xdr:spPr>
        <a:xfrm>
          <a:off x="8422339" y="7093323"/>
          <a:ext cx="1442840" cy="1043748"/>
        </a:xfrm>
        <a:prstGeom prst="wedgeRectCallout">
          <a:avLst>
            <a:gd name="adj1" fmla="val -78452"/>
            <a:gd name="adj2" fmla="val -11229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例えば、通信環境整備を行う場合は、付帯費用に通信環境整備費用の合計（税抜き）を入力。</a:t>
          </a:r>
        </a:p>
      </xdr:txBody>
    </xdr:sp>
    <xdr:clientData/>
  </xdr:twoCellAnchor>
  <xdr:twoCellAnchor>
    <xdr:from>
      <xdr:col>11</xdr:col>
      <xdr:colOff>192739</xdr:colOff>
      <xdr:row>25</xdr:row>
      <xdr:rowOff>605438</xdr:rowOff>
    </xdr:from>
    <xdr:to>
      <xdr:col>12</xdr:col>
      <xdr:colOff>193222</xdr:colOff>
      <xdr:row>27</xdr:row>
      <xdr:rowOff>424543</xdr:rowOff>
    </xdr:to>
    <xdr:sp macro="" textlink="">
      <xdr:nvSpPr>
        <xdr:cNvPr id="44" name="吹き出し: 四角形 43">
          <a:extLst>
            <a:ext uri="{FF2B5EF4-FFF2-40B4-BE49-F238E27FC236}">
              <a16:creationId xmlns:a16="http://schemas.microsoft.com/office/drawing/2014/main" id="{1357B319-7F88-4BF5-A47D-9C7901C034B9}"/>
            </a:ext>
          </a:extLst>
        </xdr:cNvPr>
        <xdr:cNvSpPr/>
      </xdr:nvSpPr>
      <xdr:spPr>
        <a:xfrm>
          <a:off x="8357025" y="9504509"/>
          <a:ext cx="1442840" cy="1043748"/>
        </a:xfrm>
        <a:prstGeom prst="wedgeRectCallout">
          <a:avLst>
            <a:gd name="adj1" fmla="val -78452"/>
            <a:gd name="adj2" fmla="val -11229"/>
          </a:avLst>
        </a:prstGeom>
        <a:solidFill>
          <a:srgbClr val="F5515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例えば、通信環境整備を行う場合は、付帯費用に通信環境整備費用の合計（税抜き）を入力。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C8D5A-8603-4D08-A073-CAB37AB07ABF}">
  <sheetPr>
    <pageSetUpPr fitToPage="1"/>
  </sheetPr>
  <dimension ref="A2:S90"/>
  <sheetViews>
    <sheetView tabSelected="1" view="pageBreakPreview" zoomScale="70" zoomScaleNormal="100" zoomScaleSheetLayoutView="70" workbookViewId="0">
      <selection activeCell="A8" sqref="A8:XFD8"/>
    </sheetView>
  </sheetViews>
  <sheetFormatPr defaultColWidth="9" defaultRowHeight="27" customHeight="1" x14ac:dyDescent="0.4"/>
  <cols>
    <col min="1" max="1" width="3" style="1" customWidth="1"/>
    <col min="2" max="2" width="5.375" style="1" customWidth="1"/>
    <col min="3" max="3" width="5.25" style="1" customWidth="1"/>
    <col min="4" max="4" width="7.25" style="1" customWidth="1"/>
    <col min="5" max="5" width="4.875" style="1" customWidth="1"/>
    <col min="6" max="6" width="14.75" style="1" customWidth="1"/>
    <col min="7" max="7" width="16.875" style="1" customWidth="1"/>
    <col min="8" max="8" width="17" style="1" customWidth="1"/>
    <col min="9" max="9" width="11.125" style="1" customWidth="1"/>
    <col min="10" max="10" width="10.875" style="1" customWidth="1"/>
    <col min="11" max="11" width="10.75" style="1" customWidth="1"/>
    <col min="12" max="12" width="19" style="1" customWidth="1"/>
    <col min="13" max="13" width="17" style="1" customWidth="1"/>
    <col min="14" max="14" width="13.875" style="1" customWidth="1"/>
    <col min="15" max="15" width="12.875" style="1" customWidth="1"/>
    <col min="16" max="16384" width="9" style="1"/>
  </cols>
  <sheetData>
    <row r="2" spans="2:15" ht="18" customHeight="1" x14ac:dyDescent="0.4">
      <c r="B2" s="8" t="s">
        <v>42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ht="24" customHeight="1" x14ac:dyDescent="0.4">
      <c r="B3" s="10" t="s">
        <v>102</v>
      </c>
      <c r="C3" s="10"/>
      <c r="D3" s="10"/>
      <c r="E3" s="10"/>
      <c r="F3" s="10"/>
      <c r="G3" s="10"/>
      <c r="H3" s="10"/>
      <c r="I3" s="10"/>
      <c r="J3" s="10"/>
      <c r="K3" s="9"/>
      <c r="L3" s="9"/>
      <c r="M3" s="9"/>
      <c r="N3" s="9"/>
      <c r="O3" s="9"/>
    </row>
    <row r="4" spans="2:15" ht="24" customHeight="1" x14ac:dyDescent="0.4">
      <c r="B4" s="10" t="s">
        <v>103</v>
      </c>
      <c r="C4" s="10"/>
      <c r="D4" s="10"/>
      <c r="E4" s="10"/>
      <c r="F4" s="10"/>
      <c r="G4" s="10"/>
      <c r="H4" s="10"/>
      <c r="I4" s="10"/>
      <c r="J4" s="10"/>
      <c r="K4" s="9"/>
      <c r="L4" s="9"/>
      <c r="M4" s="9"/>
      <c r="N4" s="9"/>
      <c r="O4" s="9"/>
    </row>
    <row r="5" spans="2:15" ht="24" customHeight="1" x14ac:dyDescent="0.4">
      <c r="B5" s="10" t="s">
        <v>104</v>
      </c>
      <c r="C5" s="10"/>
      <c r="D5" s="10"/>
      <c r="E5" s="10"/>
      <c r="F5" s="10"/>
      <c r="G5" s="10"/>
      <c r="H5" s="10"/>
      <c r="I5" s="10"/>
      <c r="J5" s="10"/>
      <c r="K5" s="9"/>
      <c r="L5" s="9"/>
      <c r="M5" s="9"/>
      <c r="N5" s="9"/>
      <c r="O5" s="9"/>
    </row>
    <row r="6" spans="2:15" ht="24" customHeight="1" x14ac:dyDescent="0.4">
      <c r="B6" s="10" t="s">
        <v>86</v>
      </c>
      <c r="C6" s="10"/>
      <c r="D6" s="10"/>
      <c r="E6" s="10"/>
      <c r="F6" s="10"/>
      <c r="G6" s="10"/>
      <c r="H6" s="10"/>
      <c r="I6" s="10"/>
      <c r="J6" s="10"/>
      <c r="K6" s="9"/>
      <c r="L6" s="9"/>
      <c r="M6" s="9"/>
      <c r="N6" s="9"/>
      <c r="O6" s="9"/>
    </row>
    <row r="7" spans="2:15" ht="24" customHeight="1" x14ac:dyDescent="0.4">
      <c r="B7" s="8" t="s">
        <v>84</v>
      </c>
      <c r="C7" s="10"/>
      <c r="D7" s="10"/>
      <c r="E7" s="10"/>
      <c r="F7" s="10"/>
      <c r="G7" s="10"/>
      <c r="H7" s="10"/>
      <c r="I7" s="10"/>
      <c r="J7" s="10"/>
      <c r="K7" s="9"/>
      <c r="L7" s="9"/>
      <c r="M7" s="9"/>
      <c r="N7" s="9"/>
      <c r="O7" s="9"/>
    </row>
    <row r="8" spans="2:15" ht="24" customHeight="1" x14ac:dyDescent="0.4">
      <c r="B8" s="10" t="s">
        <v>105</v>
      </c>
      <c r="C8" s="10"/>
      <c r="D8" s="10"/>
      <c r="E8" s="10"/>
      <c r="F8" s="10"/>
      <c r="G8" s="10"/>
      <c r="H8" s="10"/>
      <c r="I8" s="10"/>
      <c r="J8" s="10"/>
      <c r="K8" s="9"/>
      <c r="L8" s="9"/>
      <c r="M8" s="9"/>
      <c r="N8" s="9"/>
      <c r="O8" s="9"/>
    </row>
    <row r="9" spans="2:15" ht="24" customHeight="1" x14ac:dyDescent="0.4">
      <c r="B9" s="181" t="s">
        <v>100</v>
      </c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</row>
    <row r="10" spans="2:15" ht="32.25" customHeight="1" x14ac:dyDescent="0.4">
      <c r="B10" s="10" t="s">
        <v>6</v>
      </c>
      <c r="C10" s="6"/>
      <c r="D10" s="6"/>
      <c r="E10" s="6"/>
      <c r="F10" s="6"/>
      <c r="G10" s="11"/>
      <c r="H10" s="12"/>
      <c r="I10" s="12"/>
      <c r="J10" s="7"/>
      <c r="K10" s="12"/>
      <c r="N10" s="124"/>
      <c r="O10" s="125" t="s">
        <v>85</v>
      </c>
    </row>
    <row r="11" spans="2:15" ht="30.75" customHeight="1" x14ac:dyDescent="0.4">
      <c r="B11" s="182" t="s">
        <v>0</v>
      </c>
      <c r="C11" s="183"/>
      <c r="D11" s="184"/>
      <c r="E11" s="185"/>
      <c r="F11" s="186"/>
      <c r="G11" s="186"/>
      <c r="H11" s="187"/>
      <c r="I11" s="188" t="s">
        <v>38</v>
      </c>
      <c r="J11" s="188"/>
      <c r="K11" s="189"/>
      <c r="L11" s="189"/>
      <c r="M11" s="189"/>
      <c r="N11" s="189"/>
    </row>
    <row r="12" spans="2:15" ht="30.75" customHeight="1" x14ac:dyDescent="0.4">
      <c r="B12" s="182" t="s">
        <v>9</v>
      </c>
      <c r="C12" s="183"/>
      <c r="D12" s="184"/>
      <c r="E12" s="190"/>
      <c r="F12" s="191"/>
      <c r="G12" s="191"/>
      <c r="H12" s="192"/>
      <c r="I12" s="193" t="s">
        <v>8</v>
      </c>
      <c r="J12" s="193"/>
      <c r="K12" s="194"/>
      <c r="L12" s="194"/>
      <c r="M12" s="194"/>
      <c r="N12" s="194"/>
    </row>
    <row r="13" spans="2:15" ht="30.75" customHeight="1" x14ac:dyDescent="0.4">
      <c r="B13" s="182" t="s">
        <v>1</v>
      </c>
      <c r="C13" s="183"/>
      <c r="D13" s="184"/>
      <c r="E13" s="190" t="s">
        <v>4</v>
      </c>
      <c r="F13" s="191"/>
      <c r="G13" s="191"/>
      <c r="H13" s="192"/>
      <c r="I13" s="193" t="s">
        <v>7</v>
      </c>
      <c r="J13" s="193"/>
      <c r="K13" s="202"/>
      <c r="L13" s="202"/>
      <c r="M13" s="202"/>
      <c r="N13" s="202"/>
    </row>
    <row r="14" spans="2:15" ht="30.75" customHeight="1" x14ac:dyDescent="0.4">
      <c r="B14" s="195" t="s">
        <v>2</v>
      </c>
      <c r="C14" s="182" t="s">
        <v>10</v>
      </c>
      <c r="D14" s="198"/>
      <c r="E14" s="199"/>
      <c r="F14" s="200"/>
      <c r="G14" s="200"/>
      <c r="H14" s="200"/>
      <c r="I14" s="200"/>
      <c r="J14" s="200"/>
      <c r="K14" s="201"/>
      <c r="L14" s="19"/>
      <c r="M14" s="19"/>
      <c r="N14" s="19"/>
      <c r="O14" s="7"/>
    </row>
    <row r="15" spans="2:15" ht="30.75" customHeight="1" x14ac:dyDescent="0.4">
      <c r="B15" s="196"/>
      <c r="C15" s="193" t="s">
        <v>3</v>
      </c>
      <c r="D15" s="193"/>
      <c r="E15" s="199"/>
      <c r="F15" s="200"/>
      <c r="G15" s="200"/>
      <c r="H15" s="200"/>
      <c r="I15" s="200"/>
      <c r="J15" s="200"/>
      <c r="K15" s="201"/>
      <c r="L15" s="2"/>
      <c r="M15" s="2"/>
      <c r="N15" s="2"/>
      <c r="O15" s="7"/>
    </row>
    <row r="16" spans="2:15" ht="30.75" customHeight="1" x14ac:dyDescent="0.4">
      <c r="B16" s="197"/>
      <c r="C16" s="188" t="s">
        <v>39</v>
      </c>
      <c r="D16" s="193"/>
      <c r="E16" s="190"/>
      <c r="F16" s="191"/>
      <c r="G16" s="191"/>
      <c r="H16" s="191"/>
      <c r="I16" s="191"/>
      <c r="J16" s="191"/>
      <c r="K16" s="192"/>
      <c r="L16" s="2"/>
      <c r="M16" s="2"/>
      <c r="N16" s="2"/>
      <c r="O16" s="7"/>
    </row>
    <row r="17" spans="1:16" ht="19.5" customHeight="1" x14ac:dyDescent="0.4">
      <c r="B17" s="6"/>
      <c r="C17" s="6"/>
      <c r="D17" s="6"/>
      <c r="E17" s="126" t="s">
        <v>101</v>
      </c>
      <c r="F17" s="6"/>
      <c r="G17" s="6"/>
      <c r="H17" s="6"/>
      <c r="I17" s="6"/>
      <c r="J17" s="6"/>
      <c r="K17" s="7"/>
      <c r="L17" s="2"/>
      <c r="M17" s="2"/>
      <c r="N17" s="2"/>
    </row>
    <row r="18" spans="1:16" ht="27" customHeight="1" x14ac:dyDescent="0.4">
      <c r="B18" s="6" t="s">
        <v>5</v>
      </c>
      <c r="C18" s="6"/>
      <c r="D18" s="6"/>
      <c r="E18" s="6"/>
      <c r="F18" s="6"/>
      <c r="G18" s="24"/>
      <c r="H18" s="13"/>
      <c r="I18" s="13"/>
      <c r="J18" s="13"/>
      <c r="K18" s="7"/>
      <c r="L18" s="2"/>
      <c r="M18" s="2"/>
      <c r="N18" s="2"/>
      <c r="O18" s="7"/>
    </row>
    <row r="19" spans="1:16" ht="27" customHeight="1" thickBot="1" x14ac:dyDescent="0.45">
      <c r="B19" s="18" t="s">
        <v>43</v>
      </c>
      <c r="C19" s="6"/>
      <c r="D19" s="6"/>
      <c r="E19" s="6"/>
      <c r="F19" s="6"/>
      <c r="G19" s="6"/>
      <c r="H19" s="69" t="s">
        <v>62</v>
      </c>
      <c r="I19" s="69"/>
      <c r="J19" s="13"/>
      <c r="K19" s="7"/>
      <c r="L19" s="2"/>
      <c r="M19" s="2"/>
      <c r="N19" s="2"/>
      <c r="O19" s="7"/>
    </row>
    <row r="20" spans="1:16" ht="16.899999999999999" customHeight="1" x14ac:dyDescent="0.4">
      <c r="B20" s="153" t="s">
        <v>33</v>
      </c>
      <c r="C20" s="155" t="s">
        <v>12</v>
      </c>
      <c r="D20" s="155"/>
      <c r="E20" s="155"/>
      <c r="F20" s="157" t="s">
        <v>22</v>
      </c>
      <c r="G20" s="157" t="s">
        <v>30</v>
      </c>
      <c r="H20" s="159" t="s">
        <v>31</v>
      </c>
      <c r="I20" s="159" t="s">
        <v>67</v>
      </c>
      <c r="J20" s="149" t="s">
        <v>32</v>
      </c>
      <c r="K20" s="150"/>
      <c r="L20" s="141" t="s">
        <v>88</v>
      </c>
      <c r="M20" s="143" t="s">
        <v>87</v>
      </c>
      <c r="N20" s="178" t="s">
        <v>41</v>
      </c>
      <c r="O20" s="179" t="s">
        <v>21</v>
      </c>
      <c r="P20" s="2"/>
    </row>
    <row r="21" spans="1:16" ht="39" customHeight="1" thickBot="1" x14ac:dyDescent="0.45">
      <c r="B21" s="154"/>
      <c r="C21" s="156"/>
      <c r="D21" s="156"/>
      <c r="E21" s="156"/>
      <c r="F21" s="158"/>
      <c r="G21" s="158"/>
      <c r="H21" s="160"/>
      <c r="I21" s="160"/>
      <c r="J21" s="173"/>
      <c r="K21" s="152"/>
      <c r="L21" s="142"/>
      <c r="M21" s="144"/>
      <c r="N21" s="205"/>
      <c r="O21" s="180"/>
      <c r="P21" s="2"/>
    </row>
    <row r="22" spans="1:16" ht="48" customHeight="1" thickBot="1" x14ac:dyDescent="0.2">
      <c r="A22" s="1">
        <f>E12</f>
        <v>0</v>
      </c>
      <c r="B22" s="98" t="str">
        <f>IF(N22&gt;0,"○","")</f>
        <v>○</v>
      </c>
      <c r="C22" s="161" t="s">
        <v>45</v>
      </c>
      <c r="D22" s="162"/>
      <c r="E22" s="162"/>
      <c r="F22" s="27" t="s">
        <v>27</v>
      </c>
      <c r="G22" s="130" t="s">
        <v>91</v>
      </c>
      <c r="H22" s="131" t="s">
        <v>92</v>
      </c>
      <c r="I22" s="131" t="s">
        <v>68</v>
      </c>
      <c r="J22" s="20" t="s">
        <v>23</v>
      </c>
      <c r="K22" s="29">
        <v>3</v>
      </c>
      <c r="L22" s="54">
        <v>100000</v>
      </c>
      <c r="M22" s="66">
        <f>L22*K22</f>
        <v>300000</v>
      </c>
      <c r="N22" s="74">
        <f>IF(ROUNDDOWN(((K22*L22+K23)*3/4)+M24+M25,-3)&gt;O22,O22,ROUNDDOWN(((K22*L22+K23)*3/4)+M24+M25,-3))</f>
        <v>900000</v>
      </c>
      <c r="O22" s="52">
        <f>IF(F22="移乗支援",1000000*K22,IF(F22="入浴支援",1000000*K22,IF(F22="移動支援",300000*K22,IF(F22="排泄支援",300000*K22,IF(F22="見守り・コミュニケーション",300000*K22,IF(F22="介護業務支援",300000*K22,IF(F22="機能訓練支援",300000*K22,IF(F22="食事・栄養管理支援",300000*K22,IF(F22="認知症生活支援・認知症ケア支援",300000*K22,IF(F22="その他",1000000*K22,0))))))))))</f>
        <v>900000</v>
      </c>
      <c r="P22" s="5"/>
    </row>
    <row r="23" spans="1:16" ht="48" customHeight="1" thickBot="1" x14ac:dyDescent="0.2">
      <c r="B23" s="99" t="str">
        <f>IF(K23&gt;0,"○","")</f>
        <v>○</v>
      </c>
      <c r="C23" s="22" t="s">
        <v>44</v>
      </c>
      <c r="D23" s="163" t="s">
        <v>76</v>
      </c>
      <c r="E23" s="164"/>
      <c r="F23" s="132"/>
      <c r="G23" s="60"/>
      <c r="H23" s="28"/>
      <c r="I23" s="91"/>
      <c r="J23" s="25" t="s">
        <v>89</v>
      </c>
      <c r="K23" s="31">
        <v>1000000</v>
      </c>
      <c r="L23" s="53"/>
      <c r="M23" s="67">
        <f>K23</f>
        <v>1000000</v>
      </c>
      <c r="N23" s="65"/>
      <c r="O23" s="64"/>
      <c r="P23" s="5"/>
    </row>
    <row r="24" spans="1:16" ht="48" customHeight="1" thickBot="1" x14ac:dyDescent="0.2">
      <c r="B24" s="99" t="str">
        <f>IF(K24&gt;0,"○","")</f>
        <v>○</v>
      </c>
      <c r="C24" s="22" t="s">
        <v>44</v>
      </c>
      <c r="D24" s="140" t="s">
        <v>79</v>
      </c>
      <c r="E24" s="165"/>
      <c r="F24" s="133" t="s">
        <v>78</v>
      </c>
      <c r="G24" s="107"/>
      <c r="H24" s="101"/>
      <c r="I24" s="92"/>
      <c r="J24" s="50" t="s">
        <v>23</v>
      </c>
      <c r="K24" s="29">
        <v>3</v>
      </c>
      <c r="L24" s="26">
        <v>250000</v>
      </c>
      <c r="M24" s="108">
        <f>IF(ROUNDDOWN(L24*3/4,-3)&gt;O24,100000*K24,ROUNDDOWN(L24*3/4,-3)*K24)</f>
        <v>300000</v>
      </c>
      <c r="N24" s="97"/>
      <c r="O24" s="105">
        <v>100000</v>
      </c>
      <c r="P24" s="5"/>
    </row>
    <row r="25" spans="1:16" ht="48" customHeight="1" thickBot="1" x14ac:dyDescent="0.2">
      <c r="B25" s="99" t="str">
        <f>IF(K25&gt;0,"○","")</f>
        <v>○</v>
      </c>
      <c r="C25" s="22" t="s">
        <v>44</v>
      </c>
      <c r="D25" s="136" t="s">
        <v>80</v>
      </c>
      <c r="E25" s="137"/>
      <c r="F25" s="133" t="s">
        <v>77</v>
      </c>
      <c r="G25" s="106"/>
      <c r="H25" s="62"/>
      <c r="I25" s="92"/>
      <c r="J25" s="50" t="s">
        <v>23</v>
      </c>
      <c r="K25" s="29">
        <v>3</v>
      </c>
      <c r="L25" s="26">
        <v>20000</v>
      </c>
      <c r="M25" s="68">
        <f>IF(ROUNDDOWN(L25*3/4,-3)&gt;O25,100000*K25,ROUNDDOWN(L25*3/4,-3)*K25)</f>
        <v>45000</v>
      </c>
      <c r="N25" s="23"/>
      <c r="O25" s="63">
        <v>100000</v>
      </c>
      <c r="P25" s="5"/>
    </row>
    <row r="26" spans="1:16" ht="48" customHeight="1" thickBot="1" x14ac:dyDescent="0.2">
      <c r="A26" s="1">
        <f>E15</f>
        <v>0</v>
      </c>
      <c r="B26" s="98" t="str">
        <f>IF(N26&gt;0,"○","")</f>
        <v>○</v>
      </c>
      <c r="C26" s="161" t="s">
        <v>46</v>
      </c>
      <c r="D26" s="162"/>
      <c r="E26" s="162"/>
      <c r="F26" s="27" t="s">
        <v>35</v>
      </c>
      <c r="G26" s="130" t="s">
        <v>90</v>
      </c>
      <c r="H26" s="131" t="s">
        <v>93</v>
      </c>
      <c r="I26" s="131" t="s">
        <v>69</v>
      </c>
      <c r="J26" s="20" t="s">
        <v>23</v>
      </c>
      <c r="K26" s="29">
        <v>20</v>
      </c>
      <c r="L26" s="54">
        <v>9000</v>
      </c>
      <c r="M26" s="66">
        <f>L26*K26</f>
        <v>180000</v>
      </c>
      <c r="N26" s="74">
        <f>IF(ROUNDDOWN(((K26*L26+K27)*3/4)+M28+M29,-3)&gt;O26,O26,ROUNDDOWN(((K26*L26+K27)*3/4)+M28+M29,-3))</f>
        <v>1185000</v>
      </c>
      <c r="O26" s="52">
        <f>IF(F26="移乗支援",1000000*K26,IF(F26="入浴支援",1000000*K26,IF(F26="移動支援",300000*K26,IF(F26="排泄支援",300000*K26,IF(F26="見守り・コミュニケーション",300000*K26,IF(F26="介護業務支援",300000*K26,IF(F26="機能訓練支援",300000*K26,IF(F26="食事・栄養管理支援",300000*K26,IF(F26="認知症生活支援・認知症ケア支援",300000*K26,IF(F26="その他",1000000*K26,0))))))))))</f>
        <v>20000000</v>
      </c>
      <c r="P26" s="5"/>
    </row>
    <row r="27" spans="1:16" ht="48" customHeight="1" thickBot="1" x14ac:dyDescent="0.2">
      <c r="B27" s="99" t="str">
        <f>IF(K27&gt;0,"○","")</f>
        <v>○</v>
      </c>
      <c r="C27" s="22" t="s">
        <v>47</v>
      </c>
      <c r="D27" s="163" t="s">
        <v>76</v>
      </c>
      <c r="E27" s="164"/>
      <c r="F27" s="132"/>
      <c r="G27" s="60"/>
      <c r="H27" s="28"/>
      <c r="I27" s="91"/>
      <c r="J27" s="25" t="s">
        <v>89</v>
      </c>
      <c r="K27" s="31">
        <v>1000000</v>
      </c>
      <c r="L27" s="53"/>
      <c r="M27" s="67">
        <f>K27</f>
        <v>1000000</v>
      </c>
      <c r="N27" s="65"/>
      <c r="O27" s="64"/>
      <c r="P27" s="5"/>
    </row>
    <row r="28" spans="1:16" ht="48" customHeight="1" thickBot="1" x14ac:dyDescent="0.2">
      <c r="B28" s="99" t="str">
        <f>IF(K28&gt;0,"○","")</f>
        <v>○</v>
      </c>
      <c r="C28" s="22" t="s">
        <v>47</v>
      </c>
      <c r="D28" s="140" t="s">
        <v>79</v>
      </c>
      <c r="E28" s="165"/>
      <c r="F28" s="134" t="s">
        <v>77</v>
      </c>
      <c r="G28" s="100"/>
      <c r="H28" s="101"/>
      <c r="I28" s="92"/>
      <c r="J28" s="50" t="s">
        <v>23</v>
      </c>
      <c r="K28" s="29">
        <v>20</v>
      </c>
      <c r="L28" s="26">
        <v>20000</v>
      </c>
      <c r="M28" s="103">
        <f>IF(ROUNDDOWN(L28*3/4,-3)&gt;O28,100000*K28,ROUNDDOWN(L28*3/4,-3)*K28)</f>
        <v>300000</v>
      </c>
      <c r="N28" s="65"/>
      <c r="O28" s="105">
        <v>100000</v>
      </c>
      <c r="P28" s="5"/>
    </row>
    <row r="29" spans="1:16" ht="48" customHeight="1" thickBot="1" x14ac:dyDescent="0.2">
      <c r="B29" s="99" t="str">
        <f>IF(K29&gt;0,"○","")</f>
        <v/>
      </c>
      <c r="C29" s="22" t="s">
        <v>47</v>
      </c>
      <c r="D29" s="136" t="s">
        <v>80</v>
      </c>
      <c r="E29" s="137"/>
      <c r="F29" s="135"/>
      <c r="G29" s="61"/>
      <c r="H29" s="62"/>
      <c r="I29" s="92"/>
      <c r="J29" s="50" t="s">
        <v>23</v>
      </c>
      <c r="K29" s="29"/>
      <c r="L29" s="26"/>
      <c r="M29" s="102">
        <f>IF(ROUNDDOWN(L29*3/4,-3)&gt;O29,100000*K29,ROUNDDOWN(L29*3/4,-3)*K29)</f>
        <v>0</v>
      </c>
      <c r="N29" s="104"/>
      <c r="O29" s="63">
        <v>100000</v>
      </c>
      <c r="P29" s="5"/>
    </row>
    <row r="30" spans="1:16" ht="48" customHeight="1" thickBot="1" x14ac:dyDescent="0.2">
      <c r="A30" s="1">
        <f>E15</f>
        <v>0</v>
      </c>
      <c r="B30" s="98" t="str">
        <f>IF(N30&gt;0,"○","")</f>
        <v>○</v>
      </c>
      <c r="C30" s="161" t="s">
        <v>48</v>
      </c>
      <c r="D30" s="162"/>
      <c r="E30" s="162"/>
      <c r="F30" s="27" t="s">
        <v>24</v>
      </c>
      <c r="G30" s="27" t="s">
        <v>99</v>
      </c>
      <c r="H30" s="26" t="s">
        <v>96</v>
      </c>
      <c r="I30" s="94" t="s">
        <v>68</v>
      </c>
      <c r="J30" s="20" t="s">
        <v>23</v>
      </c>
      <c r="K30" s="29">
        <v>2</v>
      </c>
      <c r="L30" s="54">
        <v>1000000</v>
      </c>
      <c r="M30" s="66">
        <f>L30*K30</f>
        <v>2000000</v>
      </c>
      <c r="N30" s="74">
        <f>IF(ROUNDDOWN(((K30*L30+K31)*3/4)+M32+M33,-3)&gt;O30,O30,ROUNDDOWN(((K30*L30+K31)*3/4)+M32+M33,-3))</f>
        <v>1500000</v>
      </c>
      <c r="O30" s="52">
        <f>IF(F30="移乗支援",1000000*K30,IF(F30="入浴支援",1000000*K30,IF(F30="移動支援",300000*K30,IF(F30="排泄支援",300000*K30,IF(F30="見守り・コミュニケーション",300000*K30,IF(F30="介護業務支援",300000*K30,IF(F30="機能訓練支援",300000*K30,IF(F30="食事・栄養管理支援",300000*K30,IF(F30="認知症生活支援・認知症ケア支援",300000*K30,IF(F30="その他",1000000*K30,0))))))))))</f>
        <v>2000000</v>
      </c>
      <c r="P30" s="5"/>
    </row>
    <row r="31" spans="1:16" ht="48" customHeight="1" thickBot="1" x14ac:dyDescent="0.2">
      <c r="B31" s="99" t="str">
        <f>IF(K31&gt;0,"○","")</f>
        <v/>
      </c>
      <c r="C31" s="22" t="s">
        <v>49</v>
      </c>
      <c r="D31" s="163" t="s">
        <v>76</v>
      </c>
      <c r="E31" s="164"/>
      <c r="F31" s="51"/>
      <c r="G31" s="60"/>
      <c r="H31" s="28"/>
      <c r="I31" s="91"/>
      <c r="J31" s="25" t="s">
        <v>89</v>
      </c>
      <c r="K31" s="31"/>
      <c r="L31" s="53"/>
      <c r="M31" s="67">
        <f>K31</f>
        <v>0</v>
      </c>
      <c r="N31" s="65"/>
      <c r="O31" s="64"/>
      <c r="P31" s="5"/>
    </row>
    <row r="32" spans="1:16" ht="48" customHeight="1" thickBot="1" x14ac:dyDescent="0.2">
      <c r="B32" s="99" t="str">
        <f>IF(K32&gt;0,"○","")</f>
        <v/>
      </c>
      <c r="C32" s="22" t="s">
        <v>49</v>
      </c>
      <c r="D32" s="140" t="s">
        <v>79</v>
      </c>
      <c r="E32" s="165"/>
      <c r="F32" s="133"/>
      <c r="G32" s="61"/>
      <c r="H32" s="62"/>
      <c r="I32" s="92"/>
      <c r="J32" s="50" t="s">
        <v>23</v>
      </c>
      <c r="K32" s="29"/>
      <c r="L32" s="26"/>
      <c r="M32" s="68">
        <f>IF(ROUNDDOWN(L32*3/4,-3)&gt;O32,100000*K32,ROUNDDOWN(L32*3/4,-3)*K32)</f>
        <v>0</v>
      </c>
      <c r="N32" s="23"/>
      <c r="O32" s="63">
        <v>100000</v>
      </c>
      <c r="P32" s="5"/>
    </row>
    <row r="33" spans="1:19" ht="48" customHeight="1" thickBot="1" x14ac:dyDescent="0.2">
      <c r="B33" s="99" t="str">
        <f>IF(K33&gt;0,"○","")</f>
        <v/>
      </c>
      <c r="C33" s="22" t="s">
        <v>49</v>
      </c>
      <c r="D33" s="138" t="s">
        <v>80</v>
      </c>
      <c r="E33" s="139"/>
      <c r="F33" s="27"/>
      <c r="G33" s="61"/>
      <c r="H33" s="62"/>
      <c r="I33" s="92"/>
      <c r="J33" s="50" t="s">
        <v>23</v>
      </c>
      <c r="K33" s="29"/>
      <c r="L33" s="26"/>
      <c r="M33" s="102">
        <f>IF(ROUNDDOWN(L33*3/4,-3)&gt;O33,100000*K33,ROUNDDOWN(L33*3/4,-3)*K33)</f>
        <v>0</v>
      </c>
      <c r="N33" s="104"/>
      <c r="O33" s="63">
        <v>100000</v>
      </c>
      <c r="P33" s="5"/>
    </row>
    <row r="34" spans="1:19" ht="38.450000000000003" customHeight="1" thickTop="1" thickBot="1" x14ac:dyDescent="0.2">
      <c r="B34" s="88"/>
      <c r="C34" s="168" t="s">
        <v>36</v>
      </c>
      <c r="D34" s="168"/>
      <c r="E34" s="168"/>
      <c r="F34" s="36"/>
      <c r="G34" s="38"/>
      <c r="H34" s="39"/>
      <c r="I34" s="39"/>
      <c r="J34" s="40"/>
      <c r="K34" s="41"/>
      <c r="L34" s="39"/>
      <c r="M34" s="39"/>
      <c r="N34" s="75">
        <f>SUBTOTAL(9,N22:N33)</f>
        <v>3585000</v>
      </c>
      <c r="O34" s="57"/>
      <c r="P34" s="5"/>
    </row>
    <row r="35" spans="1:19" ht="38.450000000000003" customHeight="1" thickBot="1" x14ac:dyDescent="0.2">
      <c r="B35" s="18" t="s">
        <v>53</v>
      </c>
      <c r="C35" s="36"/>
      <c r="D35" s="36"/>
      <c r="E35" s="36"/>
      <c r="F35" s="36"/>
      <c r="G35" s="32"/>
      <c r="H35" s="33"/>
      <c r="I35" s="33"/>
      <c r="J35" s="34"/>
      <c r="K35" s="35"/>
      <c r="L35" s="33"/>
      <c r="M35" s="33"/>
      <c r="N35" s="58"/>
      <c r="O35" s="59"/>
      <c r="P35" s="5"/>
    </row>
    <row r="36" spans="1:19" ht="16.899999999999999" customHeight="1" x14ac:dyDescent="0.4">
      <c r="B36" s="153" t="s">
        <v>33</v>
      </c>
      <c r="C36" s="155" t="s">
        <v>12</v>
      </c>
      <c r="D36" s="155"/>
      <c r="E36" s="155"/>
      <c r="F36" s="157" t="s">
        <v>22</v>
      </c>
      <c r="G36" s="157" t="s">
        <v>30</v>
      </c>
      <c r="H36" s="159" t="s">
        <v>31</v>
      </c>
      <c r="I36" s="171" t="s">
        <v>70</v>
      </c>
      <c r="J36" s="149" t="s">
        <v>32</v>
      </c>
      <c r="K36" s="150"/>
      <c r="L36" s="141" t="s">
        <v>88</v>
      </c>
      <c r="M36" s="143" t="s">
        <v>87</v>
      </c>
      <c r="N36" s="145" t="s">
        <v>41</v>
      </c>
      <c r="O36" s="147" t="s">
        <v>21</v>
      </c>
      <c r="P36" s="2"/>
    </row>
    <row r="37" spans="1:19" ht="39" customHeight="1" thickBot="1" x14ac:dyDescent="0.45">
      <c r="B37" s="154"/>
      <c r="C37" s="156"/>
      <c r="D37" s="156"/>
      <c r="E37" s="156"/>
      <c r="F37" s="158"/>
      <c r="G37" s="158"/>
      <c r="H37" s="160"/>
      <c r="I37" s="172"/>
      <c r="J37" s="173"/>
      <c r="K37" s="152"/>
      <c r="L37" s="142"/>
      <c r="M37" s="144"/>
      <c r="N37" s="146"/>
      <c r="O37" s="148"/>
      <c r="P37" s="2"/>
    </row>
    <row r="38" spans="1:19" ht="48" customHeight="1" thickBot="1" x14ac:dyDescent="0.2">
      <c r="A38" s="1">
        <f>E12</f>
        <v>0</v>
      </c>
      <c r="B38" s="16" t="str">
        <f>IF(N38&gt;0,"○","")</f>
        <v>○</v>
      </c>
      <c r="C38" s="161" t="s">
        <v>56</v>
      </c>
      <c r="D38" s="162"/>
      <c r="E38" s="162"/>
      <c r="F38" s="44" t="s">
        <v>54</v>
      </c>
      <c r="G38" s="15" t="s">
        <v>94</v>
      </c>
      <c r="H38" s="129" t="s">
        <v>96</v>
      </c>
      <c r="I38" s="128" t="s">
        <v>68</v>
      </c>
      <c r="J38" s="46" t="s">
        <v>40</v>
      </c>
      <c r="K38" s="73">
        <v>31</v>
      </c>
      <c r="L38" s="55"/>
      <c r="M38" s="26">
        <v>400000</v>
      </c>
      <c r="N38" s="74">
        <f>IF(ROUNDDOWN(((M38+M39)*3/4)+M40+M41,-3)&gt;O38,O38,ROUNDDOWN(((M38+M39)*3/4)+M40+M41,-3))</f>
        <v>870000</v>
      </c>
      <c r="O38" s="72">
        <f>IF(K38&gt;=31,2600000,IF(K38&gt;=21,2000000,IF(K38&gt;=11,1600000,IF(K38&gt;=1,1000000,0))))</f>
        <v>2600000</v>
      </c>
      <c r="P38" s="2"/>
    </row>
    <row r="39" spans="1:19" ht="48" customHeight="1" thickBot="1" x14ac:dyDescent="0.2">
      <c r="B39" s="49" t="str">
        <f>IF(K39&gt;0,"○","")</f>
        <v>○</v>
      </c>
      <c r="C39" s="22" t="s">
        <v>44</v>
      </c>
      <c r="D39" s="163" t="s">
        <v>76</v>
      </c>
      <c r="E39" s="164"/>
      <c r="F39" s="101"/>
      <c r="G39" s="28"/>
      <c r="H39" s="28"/>
      <c r="I39" s="91"/>
      <c r="J39" s="25" t="s">
        <v>89</v>
      </c>
      <c r="K39" s="30">
        <v>300000</v>
      </c>
      <c r="L39" s="53"/>
      <c r="M39" s="71">
        <f>K39</f>
        <v>300000</v>
      </c>
      <c r="N39" s="23"/>
      <c r="O39" s="23"/>
      <c r="P39" s="5"/>
    </row>
    <row r="40" spans="1:19" ht="48" customHeight="1" thickBot="1" x14ac:dyDescent="0.2">
      <c r="B40" s="110" t="str">
        <f>IF(K40&gt;0,"○","")</f>
        <v>○</v>
      </c>
      <c r="C40" s="22" t="s">
        <v>44</v>
      </c>
      <c r="D40" s="166" t="s">
        <v>81</v>
      </c>
      <c r="E40" s="167"/>
      <c r="F40" s="27" t="s">
        <v>59</v>
      </c>
      <c r="G40" s="107"/>
      <c r="H40" s="70"/>
      <c r="I40" s="92"/>
      <c r="J40" s="50" t="s">
        <v>23</v>
      </c>
      <c r="K40" s="29">
        <v>3</v>
      </c>
      <c r="L40" s="26">
        <v>250000</v>
      </c>
      <c r="M40" s="103">
        <f>IF(ROUNDDOWN(L40*3/4,-3)&gt;O40,100000*K40,ROUNDDOWN(L40*3/4,-3)*K40)</f>
        <v>300000</v>
      </c>
      <c r="N40" s="23"/>
      <c r="O40" s="105">
        <v>100000</v>
      </c>
      <c r="P40" s="5"/>
    </row>
    <row r="41" spans="1:19" ht="48" customHeight="1" thickBot="1" x14ac:dyDescent="0.2">
      <c r="B41" s="111" t="str">
        <f>IF(K41&gt;0,"○","")</f>
        <v>○</v>
      </c>
      <c r="C41" s="112" t="s">
        <v>44</v>
      </c>
      <c r="D41" s="136" t="s">
        <v>80</v>
      </c>
      <c r="E41" s="137"/>
      <c r="F41" s="133" t="s">
        <v>77</v>
      </c>
      <c r="G41" s="106"/>
      <c r="H41" s="79"/>
      <c r="I41" s="92"/>
      <c r="J41" s="50" t="s">
        <v>23</v>
      </c>
      <c r="K41" s="29">
        <v>3</v>
      </c>
      <c r="L41" s="26">
        <v>20000</v>
      </c>
      <c r="M41" s="102">
        <f>IF(ROUNDDOWN(L41*3/4,-3)&gt;O41,100000*K41,ROUNDDOWN(L41*3/4,-3)*K41)</f>
        <v>45000</v>
      </c>
      <c r="N41" s="23"/>
      <c r="O41" s="63">
        <v>100000</v>
      </c>
      <c r="P41" s="5"/>
    </row>
    <row r="42" spans="1:19" ht="48" customHeight="1" thickBot="1" x14ac:dyDescent="0.2">
      <c r="A42" s="1">
        <f>E12</f>
        <v>0</v>
      </c>
      <c r="B42" s="14" t="str">
        <f>IF(M42&gt;0,"○","")</f>
        <v>○</v>
      </c>
      <c r="C42" s="161" t="s">
        <v>57</v>
      </c>
      <c r="D42" s="162"/>
      <c r="E42" s="162"/>
      <c r="F42" s="45" t="s">
        <v>55</v>
      </c>
      <c r="G42" s="15" t="s">
        <v>97</v>
      </c>
      <c r="H42" s="129" t="s">
        <v>98</v>
      </c>
      <c r="I42" s="128" t="s">
        <v>68</v>
      </c>
      <c r="J42" s="87" t="s">
        <v>40</v>
      </c>
      <c r="K42" s="28"/>
      <c r="L42" s="55"/>
      <c r="M42" s="26">
        <v>200000</v>
      </c>
      <c r="N42" s="74">
        <f>IF(ROUNDDOWN(((M42+M43)*3/4)+M44+M45,-3)&gt;O42,O42,ROUNDDOWN(((M42+M43)*3/4)+M44+M45,-3))</f>
        <v>1995000</v>
      </c>
      <c r="O42" s="86">
        <v>2500000</v>
      </c>
      <c r="P42" s="2"/>
    </row>
    <row r="43" spans="1:19" ht="48" customHeight="1" thickBot="1" x14ac:dyDescent="0.2">
      <c r="B43" s="49" t="str">
        <f>IF(K43&gt;0,"○","")</f>
        <v>○</v>
      </c>
      <c r="C43" s="22" t="s">
        <v>47</v>
      </c>
      <c r="D43" s="163" t="s">
        <v>76</v>
      </c>
      <c r="E43" s="164"/>
      <c r="F43" s="101"/>
      <c r="G43" s="28"/>
      <c r="H43" s="28"/>
      <c r="I43" s="91"/>
      <c r="J43" s="25" t="s">
        <v>89</v>
      </c>
      <c r="K43" s="30">
        <v>2000000</v>
      </c>
      <c r="L43" s="53"/>
      <c r="M43" s="71">
        <f>K43</f>
        <v>2000000</v>
      </c>
      <c r="N43" s="23"/>
      <c r="O43" s="23"/>
      <c r="P43" s="5"/>
    </row>
    <row r="44" spans="1:19" ht="48" customHeight="1" thickBot="1" x14ac:dyDescent="0.2">
      <c r="B44" s="49" t="str">
        <f>IF(K44&gt;0,"○","")</f>
        <v>○</v>
      </c>
      <c r="C44" s="22" t="s">
        <v>47</v>
      </c>
      <c r="D44" s="176" t="s">
        <v>81</v>
      </c>
      <c r="E44" s="177"/>
      <c r="F44" s="27" t="s">
        <v>59</v>
      </c>
      <c r="G44" s="107"/>
      <c r="H44" s="70"/>
      <c r="I44" s="92"/>
      <c r="J44" s="50" t="s">
        <v>23</v>
      </c>
      <c r="K44" s="29">
        <v>3</v>
      </c>
      <c r="L44" s="26">
        <v>250000</v>
      </c>
      <c r="M44" s="108">
        <f>IF(ROUNDDOWN(L44*3/4,-3)&gt;O44,100000*K44,ROUNDDOWN(L44*3/4,-3)*K44)</f>
        <v>300000</v>
      </c>
      <c r="N44" s="115"/>
      <c r="O44" s="116">
        <v>100000</v>
      </c>
      <c r="P44" s="5"/>
    </row>
    <row r="45" spans="1:19" ht="48" customHeight="1" thickBot="1" x14ac:dyDescent="0.2">
      <c r="B45" s="113" t="str">
        <f>IF(K45&gt;0,"○","")</f>
        <v>○</v>
      </c>
      <c r="C45" s="112" t="s">
        <v>47</v>
      </c>
      <c r="D45" s="203" t="s">
        <v>80</v>
      </c>
      <c r="E45" s="204"/>
      <c r="F45" s="133" t="s">
        <v>77</v>
      </c>
      <c r="G45" s="106"/>
      <c r="H45" s="79"/>
      <c r="I45" s="92"/>
      <c r="J45" s="50" t="s">
        <v>23</v>
      </c>
      <c r="K45" s="29">
        <v>3</v>
      </c>
      <c r="L45" s="26">
        <v>20000</v>
      </c>
      <c r="M45" s="114">
        <f>IF(ROUNDDOWN(L45*3/4,-3)&gt;O45,100000*K45,ROUNDDOWN(L45*3/4,-3)*K45)</f>
        <v>45000</v>
      </c>
      <c r="N45" s="104"/>
      <c r="O45" s="109">
        <v>100000</v>
      </c>
      <c r="P45" s="5"/>
    </row>
    <row r="46" spans="1:19" ht="38.450000000000003" customHeight="1" thickTop="1" thickBot="1" x14ac:dyDescent="0.2">
      <c r="B46" s="37"/>
      <c r="C46" s="168" t="s">
        <v>37</v>
      </c>
      <c r="D46" s="168"/>
      <c r="E46" s="168"/>
      <c r="F46" s="38"/>
      <c r="G46" s="38"/>
      <c r="H46" s="21"/>
      <c r="I46" s="21"/>
      <c r="J46" s="47"/>
      <c r="K46" s="38"/>
      <c r="L46" s="21"/>
      <c r="M46" s="21"/>
      <c r="N46" s="76">
        <f>SUBTOTAL(9,N38:N45)</f>
        <v>2865000</v>
      </c>
      <c r="O46" s="17"/>
      <c r="P46" s="2"/>
      <c r="S46" s="81"/>
    </row>
    <row r="47" spans="1:19" ht="38.450000000000003" customHeight="1" thickBot="1" x14ac:dyDescent="0.2">
      <c r="B47" s="18" t="s">
        <v>63</v>
      </c>
      <c r="C47" s="36"/>
      <c r="D47" s="36"/>
      <c r="E47" s="36"/>
      <c r="F47" s="36"/>
      <c r="G47" s="32"/>
      <c r="H47" s="33"/>
      <c r="I47" s="33"/>
      <c r="J47" s="34"/>
      <c r="K47" s="35"/>
      <c r="L47" s="33"/>
      <c r="M47" s="33"/>
      <c r="N47" s="42"/>
      <c r="O47" s="43"/>
      <c r="P47" s="5"/>
    </row>
    <row r="48" spans="1:19" ht="16.899999999999999" customHeight="1" x14ac:dyDescent="0.4">
      <c r="B48" s="153" t="s">
        <v>33</v>
      </c>
      <c r="C48" s="155" t="s">
        <v>12</v>
      </c>
      <c r="D48" s="155"/>
      <c r="E48" s="155"/>
      <c r="F48" s="157" t="s">
        <v>65</v>
      </c>
      <c r="G48" s="171" t="s">
        <v>70</v>
      </c>
      <c r="H48" s="157" t="s">
        <v>83</v>
      </c>
      <c r="I48" s="174" t="s">
        <v>71</v>
      </c>
      <c r="J48" s="149" t="s">
        <v>32</v>
      </c>
      <c r="K48" s="150"/>
      <c r="L48" s="141" t="s">
        <v>88</v>
      </c>
      <c r="M48" s="143" t="s">
        <v>87</v>
      </c>
      <c r="N48" s="145" t="s">
        <v>41</v>
      </c>
      <c r="O48" s="147" t="s">
        <v>21</v>
      </c>
      <c r="P48" s="2"/>
    </row>
    <row r="49" spans="1:16" ht="39" customHeight="1" thickBot="1" x14ac:dyDescent="0.45">
      <c r="B49" s="154"/>
      <c r="C49" s="156"/>
      <c r="D49" s="156"/>
      <c r="E49" s="156"/>
      <c r="F49" s="158"/>
      <c r="G49" s="172"/>
      <c r="H49" s="158"/>
      <c r="I49" s="175"/>
      <c r="J49" s="151"/>
      <c r="K49" s="152"/>
      <c r="L49" s="142"/>
      <c r="M49" s="144"/>
      <c r="N49" s="146"/>
      <c r="O49" s="148"/>
      <c r="P49" s="2"/>
    </row>
    <row r="50" spans="1:16" ht="48" customHeight="1" thickBot="1" x14ac:dyDescent="0.2">
      <c r="A50" s="1">
        <f>E20</f>
        <v>0</v>
      </c>
      <c r="B50" s="16" t="str">
        <f>IF(N50&gt;0,"○","")</f>
        <v>○</v>
      </c>
      <c r="C50" s="161" t="s">
        <v>64</v>
      </c>
      <c r="D50" s="162"/>
      <c r="E50" s="162"/>
      <c r="F50" s="27" t="s">
        <v>94</v>
      </c>
      <c r="G50" s="128" t="s">
        <v>68</v>
      </c>
      <c r="H50" s="128" t="s">
        <v>95</v>
      </c>
      <c r="I50" s="127" t="s">
        <v>74</v>
      </c>
      <c r="J50" s="83"/>
      <c r="K50" s="78"/>
      <c r="L50" s="55"/>
      <c r="M50" s="26">
        <v>5000000</v>
      </c>
      <c r="N50" s="74">
        <f>IF(ROUNDDOWN((M50+M51)*3/4+M52+M53,-3)&gt;O50,O50,ROUNDDOWN((M50+M51)*3/4+M52+M53,-3))</f>
        <v>4320000</v>
      </c>
      <c r="O50" s="80">
        <v>10000000</v>
      </c>
      <c r="P50" s="2" t="s">
        <v>34</v>
      </c>
    </row>
    <row r="51" spans="1:16" ht="48" customHeight="1" thickBot="1" x14ac:dyDescent="0.2">
      <c r="B51" s="49" t="str">
        <f>IF(K51&gt;0,"○","")</f>
        <v>○</v>
      </c>
      <c r="C51" s="22"/>
      <c r="D51" s="163" t="s">
        <v>76</v>
      </c>
      <c r="E51" s="164"/>
      <c r="F51" s="28"/>
      <c r="G51" s="95"/>
      <c r="H51" s="95"/>
      <c r="I51" s="95"/>
      <c r="J51" s="25" t="s">
        <v>89</v>
      </c>
      <c r="K51" s="30">
        <v>300000</v>
      </c>
      <c r="L51" s="96"/>
      <c r="M51" s="71">
        <f>K51</f>
        <v>300000</v>
      </c>
      <c r="N51" s="97"/>
      <c r="O51" s="97"/>
      <c r="P51" s="5"/>
    </row>
    <row r="52" spans="1:16" ht="48" customHeight="1" thickBot="1" x14ac:dyDescent="0.2">
      <c r="B52" s="49" t="str">
        <f>IF(K52&gt;0,"○","")</f>
        <v>○</v>
      </c>
      <c r="C52" s="22"/>
      <c r="D52" s="169" t="s">
        <v>82</v>
      </c>
      <c r="E52" s="170"/>
      <c r="F52" s="27" t="s">
        <v>59</v>
      </c>
      <c r="G52" s="117"/>
      <c r="H52" s="119"/>
      <c r="I52" s="93"/>
      <c r="J52" s="122" t="s">
        <v>23</v>
      </c>
      <c r="K52" s="29">
        <v>3</v>
      </c>
      <c r="L52" s="26">
        <v>250000</v>
      </c>
      <c r="M52" s="103">
        <f>IF(ROUNDDOWN(L52*3/4,-3)&gt;O52,100000*K52,ROUNDDOWN(L52*3/4,-3)*K52)</f>
        <v>300000</v>
      </c>
      <c r="N52" s="65"/>
      <c r="O52" s="123">
        <v>100000</v>
      </c>
      <c r="P52" s="5"/>
    </row>
    <row r="53" spans="1:16" ht="48" customHeight="1" thickBot="1" x14ac:dyDescent="0.2">
      <c r="B53" s="113" t="str">
        <f>IF(K53&gt;0,"○","")</f>
        <v>○</v>
      </c>
      <c r="C53" s="112"/>
      <c r="D53" s="138" t="s">
        <v>80</v>
      </c>
      <c r="E53" s="139"/>
      <c r="F53" s="27" t="s">
        <v>77</v>
      </c>
      <c r="G53" s="118"/>
      <c r="H53" s="120"/>
      <c r="I53" s="92"/>
      <c r="J53" s="77" t="s">
        <v>23</v>
      </c>
      <c r="K53" s="29">
        <v>3</v>
      </c>
      <c r="L53" s="26">
        <v>20000</v>
      </c>
      <c r="M53" s="121">
        <f>IF(ROUNDDOWN(L53*3/4,-3)&gt;O53,100000*K53,ROUNDDOWN(L53*3/4,-3)*K53)</f>
        <v>45000</v>
      </c>
      <c r="N53" s="104"/>
      <c r="O53" s="109">
        <v>100000</v>
      </c>
      <c r="P53" s="5"/>
    </row>
    <row r="54" spans="1:16" ht="38.450000000000003" customHeight="1" thickTop="1" thickBot="1" x14ac:dyDescent="0.2">
      <c r="B54" s="37"/>
      <c r="C54" s="168" t="s">
        <v>37</v>
      </c>
      <c r="D54" s="168"/>
      <c r="E54" s="168"/>
      <c r="F54" s="48"/>
      <c r="G54" s="38"/>
      <c r="H54" s="21"/>
      <c r="I54" s="21"/>
      <c r="J54" s="47"/>
      <c r="K54" s="48"/>
      <c r="L54" s="39"/>
      <c r="M54" s="21"/>
      <c r="N54" s="76">
        <f>SUBTOTAL(9,N50:N53)</f>
        <v>4320000</v>
      </c>
      <c r="O54" s="84"/>
      <c r="P54" s="2"/>
    </row>
    <row r="55" spans="1:16" ht="38.450000000000003" customHeight="1" thickBot="1" x14ac:dyDescent="0.2">
      <c r="B55" s="18" t="s">
        <v>66</v>
      </c>
      <c r="C55" s="36"/>
      <c r="D55" s="36"/>
      <c r="E55" s="36"/>
      <c r="F55" s="36"/>
      <c r="G55" s="32"/>
      <c r="H55" s="33"/>
      <c r="I55" s="33"/>
      <c r="J55" s="34"/>
      <c r="K55" s="35"/>
      <c r="L55" s="33"/>
      <c r="M55" s="33"/>
      <c r="N55" s="42"/>
      <c r="O55" s="43"/>
      <c r="P55" s="5"/>
    </row>
    <row r="56" spans="1:16" ht="16.899999999999999" customHeight="1" x14ac:dyDescent="0.4">
      <c r="B56" s="153" t="s">
        <v>33</v>
      </c>
      <c r="C56" s="155" t="s">
        <v>12</v>
      </c>
      <c r="D56" s="155"/>
      <c r="E56" s="155"/>
      <c r="F56" s="157"/>
      <c r="G56" s="157"/>
      <c r="H56" s="159"/>
      <c r="I56" s="89"/>
      <c r="J56" s="149" t="s">
        <v>32</v>
      </c>
      <c r="K56" s="150"/>
      <c r="L56" s="141" t="s">
        <v>88</v>
      </c>
      <c r="M56" s="143" t="s">
        <v>87</v>
      </c>
      <c r="N56" s="145" t="s">
        <v>41</v>
      </c>
      <c r="O56" s="147" t="s">
        <v>21</v>
      </c>
      <c r="P56" s="2"/>
    </row>
    <row r="57" spans="1:16" ht="39" customHeight="1" thickBot="1" x14ac:dyDescent="0.45">
      <c r="B57" s="154"/>
      <c r="C57" s="156"/>
      <c r="D57" s="156"/>
      <c r="E57" s="156"/>
      <c r="F57" s="158"/>
      <c r="G57" s="158"/>
      <c r="H57" s="160"/>
      <c r="I57" s="90"/>
      <c r="J57" s="151"/>
      <c r="K57" s="152"/>
      <c r="L57" s="142"/>
      <c r="M57" s="144"/>
      <c r="N57" s="146"/>
      <c r="O57" s="148"/>
      <c r="P57" s="2"/>
    </row>
    <row r="58" spans="1:16" ht="48" customHeight="1" thickBot="1" x14ac:dyDescent="0.2">
      <c r="A58" s="1">
        <f>E27</f>
        <v>0</v>
      </c>
      <c r="B58" s="16" t="str">
        <f>IF(N58&gt;0,"○","")</f>
        <v>○</v>
      </c>
      <c r="C58" s="161" t="s">
        <v>64</v>
      </c>
      <c r="D58" s="162"/>
      <c r="E58" s="162"/>
      <c r="F58" s="82"/>
      <c r="G58" s="79"/>
      <c r="H58" s="79"/>
      <c r="I58" s="56"/>
      <c r="J58" s="83"/>
      <c r="K58" s="85"/>
      <c r="L58" s="55"/>
      <c r="M58" s="26">
        <v>100000</v>
      </c>
      <c r="N58" s="74">
        <f>IF(ROUNDDOWN(M58*3/4,-3)&gt;O58,O58,ROUNDDOWN(M58*3/4,-3))</f>
        <v>75000</v>
      </c>
      <c r="O58" s="80">
        <v>450000</v>
      </c>
      <c r="P58" s="2" t="s">
        <v>34</v>
      </c>
    </row>
    <row r="59" spans="1:16" ht="38.450000000000003" customHeight="1" thickTop="1" thickBot="1" x14ac:dyDescent="0.2">
      <c r="B59" s="37"/>
      <c r="C59" s="168" t="s">
        <v>37</v>
      </c>
      <c r="D59" s="168"/>
      <c r="E59" s="168"/>
      <c r="F59" s="38"/>
      <c r="G59" s="38"/>
      <c r="H59" s="21"/>
      <c r="I59" s="21"/>
      <c r="J59" s="47"/>
      <c r="K59" s="48"/>
      <c r="L59" s="21"/>
      <c r="M59" s="21"/>
      <c r="N59" s="76">
        <f>SUBTOTAL(9,N58:N58)</f>
        <v>75000</v>
      </c>
      <c r="O59" s="84"/>
      <c r="P59" s="2"/>
    </row>
    <row r="60" spans="1:16" ht="20.45" customHeight="1" x14ac:dyDescent="0.4"/>
    <row r="61" spans="1:16" ht="27" customHeight="1" x14ac:dyDescent="0.4">
      <c r="B61" s="3" t="s">
        <v>14</v>
      </c>
      <c r="C61" s="3"/>
      <c r="D61" s="3"/>
    </row>
    <row r="62" spans="1:16" ht="27" customHeight="1" x14ac:dyDescent="0.4">
      <c r="B62" s="3" t="s">
        <v>15</v>
      </c>
      <c r="C62" s="3"/>
      <c r="D62" s="3" t="s">
        <v>11</v>
      </c>
    </row>
    <row r="63" spans="1:16" ht="27" customHeight="1" x14ac:dyDescent="0.4">
      <c r="B63" s="3"/>
      <c r="C63" s="3"/>
      <c r="D63" s="3"/>
    </row>
    <row r="64" spans="1:16" ht="27" customHeight="1" x14ac:dyDescent="0.4">
      <c r="B64" s="3" t="s">
        <v>16</v>
      </c>
      <c r="C64" s="3"/>
      <c r="D64" s="3"/>
    </row>
    <row r="65" spans="2:4" ht="27" customHeight="1" x14ac:dyDescent="0.4">
      <c r="B65" s="3" t="s">
        <v>13</v>
      </c>
      <c r="C65" s="3" t="s">
        <v>17</v>
      </c>
      <c r="D65" s="4">
        <v>1000000</v>
      </c>
    </row>
    <row r="66" spans="2:4" ht="27" customHeight="1" x14ac:dyDescent="0.4">
      <c r="B66" s="3"/>
      <c r="C66" s="3" t="s">
        <v>18</v>
      </c>
      <c r="D66" s="4">
        <v>1600000</v>
      </c>
    </row>
    <row r="67" spans="2:4" ht="27" customHeight="1" x14ac:dyDescent="0.4">
      <c r="B67" s="3"/>
      <c r="C67" s="3" t="s">
        <v>19</v>
      </c>
      <c r="D67" s="4">
        <v>2000000</v>
      </c>
    </row>
    <row r="68" spans="2:4" ht="27" customHeight="1" x14ac:dyDescent="0.4">
      <c r="B68" s="3"/>
      <c r="C68" s="3" t="s">
        <v>20</v>
      </c>
      <c r="D68" s="4">
        <v>2600000</v>
      </c>
    </row>
    <row r="69" spans="2:4" ht="27" customHeight="1" x14ac:dyDescent="0.4">
      <c r="B69" s="1" t="s">
        <v>22</v>
      </c>
    </row>
    <row r="70" spans="2:4" ht="27" customHeight="1" x14ac:dyDescent="0.4">
      <c r="B70" s="1" t="s">
        <v>24</v>
      </c>
    </row>
    <row r="71" spans="2:4" ht="27" customHeight="1" x14ac:dyDescent="0.4">
      <c r="B71" s="1" t="s">
        <v>26</v>
      </c>
    </row>
    <row r="72" spans="2:4" ht="27" customHeight="1" x14ac:dyDescent="0.4">
      <c r="B72" s="1" t="s">
        <v>25</v>
      </c>
    </row>
    <row r="73" spans="2:4" ht="27" customHeight="1" x14ac:dyDescent="0.4">
      <c r="B73" s="1" t="s">
        <v>28</v>
      </c>
    </row>
    <row r="74" spans="2:4" ht="27" customHeight="1" x14ac:dyDescent="0.4">
      <c r="B74" s="1" t="s">
        <v>27</v>
      </c>
    </row>
    <row r="75" spans="2:4" ht="27" customHeight="1" x14ac:dyDescent="0.4">
      <c r="B75" s="1" t="s">
        <v>29</v>
      </c>
    </row>
    <row r="76" spans="2:4" ht="27" customHeight="1" x14ac:dyDescent="0.4">
      <c r="B76" s="1" t="s">
        <v>50</v>
      </c>
    </row>
    <row r="77" spans="2:4" ht="27" customHeight="1" x14ac:dyDescent="0.4">
      <c r="B77" s="1" t="s">
        <v>51</v>
      </c>
    </row>
    <row r="78" spans="2:4" ht="27" customHeight="1" x14ac:dyDescent="0.4">
      <c r="B78" s="1" t="s">
        <v>52</v>
      </c>
    </row>
    <row r="79" spans="2:4" ht="27" customHeight="1" x14ac:dyDescent="0.4">
      <c r="B79" s="1" t="s">
        <v>35</v>
      </c>
    </row>
    <row r="81" spans="2:2" ht="27" customHeight="1" x14ac:dyDescent="0.4">
      <c r="B81" s="1" t="s">
        <v>58</v>
      </c>
    </row>
    <row r="82" spans="2:2" ht="27" customHeight="1" x14ac:dyDescent="0.4">
      <c r="B82" s="1" t="s">
        <v>60</v>
      </c>
    </row>
    <row r="83" spans="2:2" ht="27" customHeight="1" x14ac:dyDescent="0.4">
      <c r="B83" s="1" t="s">
        <v>61</v>
      </c>
    </row>
    <row r="85" spans="2:2" ht="27" customHeight="1" x14ac:dyDescent="0.4">
      <c r="B85" s="1" t="s">
        <v>68</v>
      </c>
    </row>
    <row r="86" spans="2:2" ht="27" customHeight="1" x14ac:dyDescent="0.4">
      <c r="B86" s="1" t="s">
        <v>69</v>
      </c>
    </row>
    <row r="87" spans="2:2" ht="27" customHeight="1" x14ac:dyDescent="0.4">
      <c r="B87" s="1" t="s">
        <v>72</v>
      </c>
    </row>
    <row r="88" spans="2:2" ht="27" customHeight="1" x14ac:dyDescent="0.4">
      <c r="B88" s="1" t="s">
        <v>73</v>
      </c>
    </row>
    <row r="89" spans="2:2" ht="27" customHeight="1" x14ac:dyDescent="0.4">
      <c r="B89" s="1" t="s">
        <v>74</v>
      </c>
    </row>
    <row r="90" spans="2:2" ht="27" customHeight="1" x14ac:dyDescent="0.4">
      <c r="B90" s="1" t="s">
        <v>75</v>
      </c>
    </row>
  </sheetData>
  <mergeCells count="92">
    <mergeCell ref="B9:N9"/>
    <mergeCell ref="B11:D11"/>
    <mergeCell ref="E11:H11"/>
    <mergeCell ref="I11:J11"/>
    <mergeCell ref="K11:N11"/>
    <mergeCell ref="K13:N13"/>
    <mergeCell ref="L20:L21"/>
    <mergeCell ref="M20:M21"/>
    <mergeCell ref="B12:D12"/>
    <mergeCell ref="E12:H12"/>
    <mergeCell ref="I12:J12"/>
    <mergeCell ref="K12:N12"/>
    <mergeCell ref="B13:D13"/>
    <mergeCell ref="E13:H13"/>
    <mergeCell ref="I13:J13"/>
    <mergeCell ref="B14:B16"/>
    <mergeCell ref="C14:D14"/>
    <mergeCell ref="E14:K14"/>
    <mergeCell ref="C15:D15"/>
    <mergeCell ref="E15:K15"/>
    <mergeCell ref="C16:D16"/>
    <mergeCell ref="E16:K16"/>
    <mergeCell ref="B20:B21"/>
    <mergeCell ref="C20:E21"/>
    <mergeCell ref="F20:F21"/>
    <mergeCell ref="G20:G21"/>
    <mergeCell ref="H20:H21"/>
    <mergeCell ref="J20:K21"/>
    <mergeCell ref="N20:N21"/>
    <mergeCell ref="O20:O21"/>
    <mergeCell ref="C34:E34"/>
    <mergeCell ref="D23:E23"/>
    <mergeCell ref="D24:E24"/>
    <mergeCell ref="D25:E25"/>
    <mergeCell ref="C26:E26"/>
    <mergeCell ref="D27:E27"/>
    <mergeCell ref="D28:E28"/>
    <mergeCell ref="D29:E29"/>
    <mergeCell ref="C30:E30"/>
    <mergeCell ref="D31:E31"/>
    <mergeCell ref="D32:E32"/>
    <mergeCell ref="D33:E33"/>
    <mergeCell ref="C22:E22"/>
    <mergeCell ref="I20:I21"/>
    <mergeCell ref="O36:O37"/>
    <mergeCell ref="C38:E38"/>
    <mergeCell ref="B36:B37"/>
    <mergeCell ref="C36:E37"/>
    <mergeCell ref="F36:F37"/>
    <mergeCell ref="G36:G37"/>
    <mergeCell ref="H36:H37"/>
    <mergeCell ref="I36:I37"/>
    <mergeCell ref="D44:E44"/>
    <mergeCell ref="J36:K37"/>
    <mergeCell ref="L36:L37"/>
    <mergeCell ref="M36:M37"/>
    <mergeCell ref="N36:N37"/>
    <mergeCell ref="D39:E39"/>
    <mergeCell ref="D40:E40"/>
    <mergeCell ref="D41:E41"/>
    <mergeCell ref="C42:E42"/>
    <mergeCell ref="D43:E43"/>
    <mergeCell ref="D45:E45"/>
    <mergeCell ref="C46:E46"/>
    <mergeCell ref="B48:B49"/>
    <mergeCell ref="C48:E49"/>
    <mergeCell ref="F48:F49"/>
    <mergeCell ref="C54:E54"/>
    <mergeCell ref="H48:H49"/>
    <mergeCell ref="I48:I49"/>
    <mergeCell ref="J48:K49"/>
    <mergeCell ref="L48:L49"/>
    <mergeCell ref="G48:G49"/>
    <mergeCell ref="O48:O49"/>
    <mergeCell ref="C50:E50"/>
    <mergeCell ref="D51:E51"/>
    <mergeCell ref="D52:E52"/>
    <mergeCell ref="D53:E53"/>
    <mergeCell ref="M48:M49"/>
    <mergeCell ref="N48:N49"/>
    <mergeCell ref="C59:E59"/>
    <mergeCell ref="B56:B57"/>
    <mergeCell ref="C56:E57"/>
    <mergeCell ref="F56:F57"/>
    <mergeCell ref="G56:G57"/>
    <mergeCell ref="L56:L57"/>
    <mergeCell ref="M56:M57"/>
    <mergeCell ref="N56:N57"/>
    <mergeCell ref="O56:O57"/>
    <mergeCell ref="C58:E58"/>
    <mergeCell ref="H56:H57"/>
    <mergeCell ref="J56:K57"/>
  </mergeCells>
  <phoneticPr fontId="1"/>
  <dataValidations count="5">
    <dataValidation type="list" allowBlank="1" showInputMessage="1" showErrorMessage="1" sqref="I50" xr:uid="{E5F09524-552D-4FA4-B30E-7BA463562009}">
      <formula1>$B$87:$B$90</formula1>
    </dataValidation>
    <dataValidation type="list" allowBlank="1" showInputMessage="1" showErrorMessage="1" sqref="I22 I26 I30 I38 I42 G50" xr:uid="{7B2B18EE-3DEA-40CB-88F6-C32327F2DC69}">
      <formula1>$B$85:$B$86</formula1>
    </dataValidation>
    <dataValidation allowBlank="1" showDropDown="1" showInputMessage="1" showErrorMessage="1" sqref="B38:B46 B22:B34 B58:B59 B50:B54" xr:uid="{8986AB5A-714A-4EFB-A3B5-672D02C6A362}"/>
    <dataValidation type="list" allowBlank="1" showInputMessage="1" showErrorMessage="1" sqref="F34:F35 F55 F22 F47 F30 F26" xr:uid="{24BD8072-0D46-48B6-827F-623DC4D0EB5B}">
      <formula1>$B$70:$B$79</formula1>
    </dataValidation>
    <dataValidation type="list" allowBlank="1" showInputMessage="1" showErrorMessage="1" sqref="F24:F25 F44:F45 F28:F29 F40:F41 F32:F33 F52:F53" xr:uid="{E5D735AD-12CF-42CA-B107-32B5C494C309}">
      <formula1>$B$81:$B$83</formula1>
    </dataValidation>
  </dataValidations>
  <pageMargins left="0.70866141732283472" right="0.31496062992125984" top="0.55118110236220474" bottom="0.74803149606299213" header="0.31496062992125984" footer="0.31496062992125984"/>
  <pageSetup paperSize="9" scale="51" fitToHeight="0" orientation="portrait" r:id="rId1"/>
  <rowBreaks count="1" manualBreakCount="1">
    <brk id="34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2025-02-27T01:00:20Z</cp:lastPrinted>
  <dcterms:created xsi:type="dcterms:W3CDTF">2019-08-01T00:12:58Z</dcterms:created>
  <dcterms:modified xsi:type="dcterms:W3CDTF">2025-03-04T01:33:40Z</dcterms:modified>
</cp:coreProperties>
</file>