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下水道事業\25富士河口湖町\"/>
    </mc:Choice>
  </mc:AlternateContent>
  <workbookProtection workbookAlgorithmName="SHA-512" workbookHashValue="CcB0Gav8SVb09dswmTQKnOSjfOwz1Jj9P3NkmuMMNfYKZbUqp6NnvPbAuZTlGJmdAgIPsXoTwTYvh2HwcoEagQ==" workbookSaltValue="WcqPIcoCzpO/Mn2ubn8Pdg==" workbookSpinCount="100000" lockStructure="1"/>
  <bookViews>
    <workbookView xWindow="0" yWindow="0" windowWidth="16457" windowHeight="5271"/>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<sst xmlns="http://schemas.openxmlformats.org/spreadsheetml/2006/main" count="236" uniqueCount="119">
  <si>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</si>
  <si>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</si>
  <si>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</si>
  <si>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</si>
  <si>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</si>
  <si>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</si>
  <si>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</si>
  <si>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</si>
  <si>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</si>
  <si>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</si>
  <si>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</si>
  <si>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</si>
  <si>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</si>
  <si>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</si>
  <si>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</si>
  <si>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</si>
  <si>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</si>
  <si>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</si>
  <si>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</si>
  <si>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</si>
  <si>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</si>
  <si>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</si>
  <si>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</si>
  <si>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</si>
  <si>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</si>
  <si>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</si>
  <si>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</si>
  <si>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</si>
  <si>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</si>
  <si>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</si>
  <si>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</si>
  <si>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</si>
  <si>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</si>
  <si>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</si>
  <si>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</si>
  <si>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</si>
  <si>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</si>
  <si>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</si>
  <si>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</si>
  <si>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</si>
  <si>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</si>
  <si>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</si>
  <si>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</si>
  <si>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</si>
  <si>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</si>
  <si>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</si>
  <si>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</si>
  <si>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</si>
  <si>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</si>
  <si>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</si>
  <si>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</si>
  <si>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</si>
  <si>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</si>
  <si>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</si>
  <si>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</si>
  <si>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</si>
  <si>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</si>
  <si>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</si>
  <si>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</si>
  <si>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</si>
  <si>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</si>
  <si>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</si>
  <si>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</si>
  <si>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</si>
  <si>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</si>
  <si>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</si>
  <si>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</si>
  <si>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</si>
  <si>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</si>
  <si>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</si>
  <si>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</si>
  <si>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</si>
  <si>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</si>
  <si>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</si>
  <si>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</si>
  <si>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</si>
  <si>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</si>
  <si>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</si>
  <si>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</si>
  <si>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</si>
  <si>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</si>
  <si>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</si>
  <si>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</si>
  <si>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</si>
  <si>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</si>
  <si>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</si>
  <si>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</si>
  <si>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</si>
  <si>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</si>
  <si>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</si>
  <si>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</si>
  <si>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</si>
  <si>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</si>
  <si>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</si>
  <si>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</si>
  <si>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</si>
  <si>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</si>
  <si>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</si>
  <si>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</si>
  <si>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</si>
  <si>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</si>
  <si>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</si>
  <si>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</si>
  <si>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</si>
  <si>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</si>
  <si>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</si>
  <si>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</si>
  <si>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</si>
  <si>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</si>
  <si>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</si>
  <si>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</si>
  <si>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</si>
  <si>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</si>
  <si>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</si>
  <si>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</si>
  <si>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</si>
  <si>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は、使用料収入及び一般会計繰入金を主とした総収益の減少により、前年度に続き下落した。⑤経費回収率、⑥汚水処理原価についても前年度に続き悪化を示しているが、有収水量の減及び汚水処理費の増によるもので、将来的な使用料の引き上げの検討及び維持管理に係るコストカット等による経営改善が求められる。
　④企業債残高対事業規模比率については、類似団体平均と比較して高いが、比率は低下を続けている。現状では今後も新規起債発行の予定はないため、引き続き低下していくと考えられる。
　⑦施設利用率については横ばいであるが、類似団体平均との比較では依然として低い状態が続いている。当該施設の処理区域である精進地区の人口は減少傾向であり、施設規模の縮小等も含め、効率的な運用のための取り組みを検討する余地がある。
　⑧水洗化率も横ばいであるが、普及啓発等により接続世帯の増加を目指していく。</t>
    <rPh sb="2" eb="9">
      <t>シュウエキテキシュウシヒリツ</t>
    </rPh>
    <rPh sb="40" eb="43">
      <t>ゼンネンド</t>
    </rPh>
    <rPh sb="44" eb="45">
      <t>ツヅ</t>
    </rPh>
    <rPh sb="46" eb="48">
      <t>ゲラク</t>
    </rPh>
    <rPh sb="52" eb="57">
      <t>ケイヒカイシュウリツ</t>
    </rPh>
    <rPh sb="59" eb="65">
      <t>オスイショリゲンカ</t>
    </rPh>
    <rPh sb="70" eb="73">
      <t>ゼンネンド</t>
    </rPh>
    <rPh sb="74" eb="75">
      <t>ツヅ</t>
    </rPh>
    <rPh sb="76" eb="78">
      <t>アッカ</t>
    </rPh>
    <rPh sb="79" eb="80">
      <t>シメ</t>
    </rPh>
    <rPh sb="86" eb="90">
      <t>ユウシュウスイリョウ</t>
    </rPh>
    <rPh sb="91" eb="92">
      <t>ゲン</t>
    </rPh>
    <rPh sb="92" eb="93">
      <t>オヨ</t>
    </rPh>
    <rPh sb="94" eb="99">
      <t>オスイショリヒ</t>
    </rPh>
    <rPh sb="100" eb="101">
      <t>ゾウ</t>
    </rPh>
    <rPh sb="108" eb="111">
      <t>ショウライテキ</t>
    </rPh>
    <rPh sb="116" eb="117">
      <t>ヒ</t>
    </rPh>
    <rPh sb="118" eb="119">
      <t>ア</t>
    </rPh>
    <rPh sb="121" eb="123">
      <t>ケントウ</t>
    </rPh>
    <rPh sb="123" eb="124">
      <t>オヨ</t>
    </rPh>
    <rPh sb="125" eb="129">
      <t>イジカンリ</t>
    </rPh>
    <rPh sb="130" eb="131">
      <t>カカ</t>
    </rPh>
    <rPh sb="138" eb="139">
      <t>トウ</t>
    </rPh>
    <rPh sb="142" eb="146">
      <t>ケイエイカイゼン</t>
    </rPh>
    <rPh sb="147" eb="148">
      <t>モト</t>
    </rPh>
    <rPh sb="156" eb="168">
      <t>キギョウサイザンダカタイジギョウキボヒリツ</t>
    </rPh>
    <rPh sb="189" eb="191">
      <t>ヒリツ</t>
    </rPh>
    <rPh sb="192" eb="194">
      <t>テイカ</t>
    </rPh>
    <rPh sb="205" eb="207">
      <t>コンゴ</t>
    </rPh>
    <rPh sb="223" eb="224">
      <t>ヒ</t>
    </rPh>
    <rPh sb="225" eb="226">
      <t>ツヅ</t>
    </rPh>
    <rPh sb="227" eb="229">
      <t>テイカ</t>
    </rPh>
    <rPh sb="234" eb="235">
      <t>カンガ</t>
    </rPh>
    <rPh sb="243" eb="248">
      <t>シセツリヨウリツ</t>
    </rPh>
    <rPh sb="253" eb="254">
      <t>ヨコ</t>
    </rPh>
    <rPh sb="261" eb="267">
      <t>ルイジダンタイヘイキン</t>
    </rPh>
    <rPh sb="269" eb="271">
      <t>ヒカク</t>
    </rPh>
    <rPh sb="273" eb="275">
      <t>イゼン</t>
    </rPh>
    <rPh sb="278" eb="279">
      <t>ヒク</t>
    </rPh>
    <rPh sb="280" eb="282">
      <t>ジョウタイ</t>
    </rPh>
    <rPh sb="283" eb="284">
      <t>ツヅ</t>
    </rPh>
    <rPh sb="289" eb="293">
      <t>トウガイシセツ</t>
    </rPh>
    <rPh sb="294" eb="298">
      <t>ショリクイキ</t>
    </rPh>
    <rPh sb="301" eb="305">
      <t>ショウジチク</t>
    </rPh>
    <rPh sb="306" eb="308">
      <t>ジンコウ</t>
    </rPh>
    <rPh sb="309" eb="313">
      <t>ゲンショウケイコウ</t>
    </rPh>
    <rPh sb="317" eb="321">
      <t>シセツキボ</t>
    </rPh>
    <rPh sb="322" eb="324">
      <t>シュクショウ</t>
    </rPh>
    <rPh sb="324" eb="325">
      <t>トウ</t>
    </rPh>
    <rPh sb="326" eb="327">
      <t>フク</t>
    </rPh>
    <rPh sb="329" eb="332">
      <t>コウリツテキ</t>
    </rPh>
    <rPh sb="333" eb="335">
      <t>ウンヨウ</t>
    </rPh>
    <rPh sb="339" eb="340">
      <t>ト</t>
    </rPh>
    <rPh sb="341" eb="342">
      <t>ク</t>
    </rPh>
    <rPh sb="344" eb="346">
      <t>ケントウ</t>
    </rPh>
    <rPh sb="348" eb="350">
      <t>ヨチ</t>
    </rPh>
    <rPh sb="357" eb="361">
      <t>スイセンカリツ</t>
    </rPh>
    <rPh sb="362" eb="363">
      <t>ヨコ</t>
    </rPh>
    <rPh sb="370" eb="374">
      <t>フキュウケイハツ</t>
    </rPh>
    <rPh sb="374" eb="375">
      <t>トウ</t>
    </rPh>
    <phoneticPr fontId="4"/>
  </si>
  <si>
    <t>当該施設は供用開始が平成11年度と比較的新しく、現状では老朽化対策は実施していない。
将来に備え、計画的な更新及び維持管理を実施していく必要がある。</t>
    <rPh sb="0" eb="2">
      <t>トウガイ</t>
    </rPh>
    <rPh sb="2" eb="4">
      <t>シセツ</t>
    </rPh>
    <rPh sb="5" eb="9">
      <t>キョウヨウカイシ</t>
    </rPh>
    <rPh sb="10" eb="12">
      <t>ヘイセイ</t>
    </rPh>
    <rPh sb="14" eb="16">
      <t>ネンド</t>
    </rPh>
    <rPh sb="17" eb="20">
      <t>ヒカクテキ</t>
    </rPh>
    <rPh sb="20" eb="21">
      <t>アタラ</t>
    </rPh>
    <rPh sb="24" eb="26">
      <t>ゲンジョウ</t>
    </rPh>
    <rPh sb="28" eb="31">
      <t>ロウキュウカ</t>
    </rPh>
    <rPh sb="31" eb="33">
      <t>タイサク</t>
    </rPh>
    <rPh sb="34" eb="36">
      <t>ジッシ</t>
    </rPh>
    <rPh sb="43" eb="45">
      <t>ショウライ</t>
    </rPh>
    <rPh sb="46" eb="47">
      <t>ソナ</t>
    </rPh>
    <rPh sb="49" eb="52">
      <t>ケイカクテキ</t>
    </rPh>
    <rPh sb="53" eb="55">
      <t>コウシン</t>
    </rPh>
    <rPh sb="55" eb="56">
      <t>オヨ</t>
    </rPh>
    <rPh sb="57" eb="61">
      <t>イジカンリ</t>
    </rPh>
    <rPh sb="62" eb="64">
      <t>ジッシ</t>
    </rPh>
    <rPh sb="68" eb="70">
      <t>ヒツヨウ</t>
    </rPh>
    <phoneticPr fontId="4"/>
  </si>
  <si>
    <t>　現状の課題としては、経営維持に足る安定的な財源の確保があげられる。使用料改定による収入増で、一般会計繰入金への依存を解消し、収益的収支比率及び経費回収率の改善を図ることが求められる。
　また、将来の施設更新・修繕等の維持管理費の増大に備え、施設規模の見直しを含め、公営企業法適用、ストックマネジメント計画策定等を通じ計画的に管理を行っていく必要がある。</t>
    <rPh sb="1" eb="3">
      <t>ゲンジョウ</t>
    </rPh>
    <rPh sb="11" eb="15">
      <t>ケイエイイジ</t>
    </rPh>
    <rPh sb="16" eb="17">
      <t>タ</t>
    </rPh>
    <rPh sb="18" eb="21">
      <t>アンテイテキ</t>
    </rPh>
    <rPh sb="22" eb="24">
      <t>ザイゲン</t>
    </rPh>
    <rPh sb="25" eb="27">
      <t>カクホ</t>
    </rPh>
    <rPh sb="34" eb="37">
      <t>シヨウリョウ</t>
    </rPh>
    <rPh sb="37" eb="39">
      <t>カイテイ</t>
    </rPh>
    <rPh sb="42" eb="44">
      <t>シュウニュウ</t>
    </rPh>
    <rPh sb="44" eb="45">
      <t>ゾウ</t>
    </rPh>
    <rPh sb="47" eb="54">
      <t>イッパンカイケイクリイレキン</t>
    </rPh>
    <rPh sb="56" eb="58">
      <t>イゾン</t>
    </rPh>
    <rPh sb="59" eb="61">
      <t>カイショウ</t>
    </rPh>
    <rPh sb="63" eb="70">
      <t>シュウエキテキシュウシヒリツ</t>
    </rPh>
    <rPh sb="70" eb="71">
      <t>オヨ</t>
    </rPh>
    <rPh sb="72" eb="77">
      <t>ケイヒカイシュウリツ</t>
    </rPh>
    <rPh sb="78" eb="80">
      <t>カイゼン</t>
    </rPh>
    <rPh sb="81" eb="82">
      <t>ハカ</t>
    </rPh>
    <rPh sb="86" eb="87">
      <t>モト</t>
    </rPh>
    <rPh sb="97" eb="99">
      <t>ショウライ</t>
    </rPh>
    <rPh sb="100" eb="102">
      <t>シセツ</t>
    </rPh>
    <rPh sb="102" eb="104">
      <t>コウシン</t>
    </rPh>
    <rPh sb="105" eb="107">
      <t>シュウゼン</t>
    </rPh>
    <rPh sb="107" eb="108">
      <t>トウ</t>
    </rPh>
    <rPh sb="109" eb="114">
      <t>イジカンリヒ</t>
    </rPh>
    <rPh sb="115" eb="117">
      <t>ゾウダイ</t>
    </rPh>
    <rPh sb="118" eb="119">
      <t>ソナ</t>
    </rPh>
    <rPh sb="121" eb="125">
      <t>シセツキボ</t>
    </rPh>
    <rPh sb="126" eb="128">
      <t>ミナオ</t>
    </rPh>
    <rPh sb="130" eb="131">
      <t>フク</t>
    </rPh>
    <rPh sb="133" eb="140">
      <t>コウエイキギョウホウテキヨウ</t>
    </rPh>
    <rPh sb="151" eb="153">
      <t>ケイカク</t>
    </rPh>
    <rPh sb="153" eb="155">
      <t>サクテイ</t>
    </rPh>
    <rPh sb="155" eb="156">
      <t>トウ</t>
    </rPh>
    <rPh sb="157" eb="158">
      <t>ツウ</t>
    </rPh>
    <rPh sb="159" eb="162">
      <t>ケイカクテキ</t>
    </rPh>
    <rPh sb="163" eb="165">
      <t>カンリ</t>
    </rPh>
    <rPh sb="166" eb="167">
      <t>オコナ</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</si>
</sst>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06-4D8C-AA97-E318547A12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E306-4D8C-AA97-E318547A12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31.38</c:v>
                </c:pt>
                <c:pt idx="1">
                  <c:v>30</c:v>
                </c:pt>
                <c:pt idx="2">
                  <c:v>30</c:v>
                </c:pt>
                <c:pt idx="3">
                  <c:v>24.14</c:v>
                </c:pt>
                <c:pt idx="4">
                  <c:v>24.14</c:v>
                </c:pt>
              </c:numCache>
            </c:numRef>
          </c:val>
          <c:extLst>
            <c:ext xmlns:c16="http://schemas.microsoft.com/office/drawing/2014/chart" uri="{C3380CC4-5D6E-409C-BE32-E72D297353CC}">
              <c16:uniqueId val="{00000000-B807-4970-B16A-9066FA0A0D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B807-4970-B16A-9066FA0A0D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78.209999999999994</c:v>
                </c:pt>
                <c:pt idx="1">
                  <c:v>79.91</c:v>
                </c:pt>
                <c:pt idx="2">
                  <c:v>79.91</c:v>
                </c:pt>
                <c:pt idx="3">
                  <c:v>81.2</c:v>
                </c:pt>
                <c:pt idx="4">
                  <c:v>81.2</c:v>
                </c:pt>
              </c:numCache>
            </c:numRef>
          </c:val>
          <c:extLst>
            <c:ext xmlns:c16="http://schemas.microsoft.com/office/drawing/2014/chart" uri="{C3380CC4-5D6E-409C-BE32-E72D297353CC}">
              <c16:uniqueId val="{00000000-D9D7-4158-91C7-D23A008753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D9D7-4158-91C7-D23A008753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81.53</c:v>
                </c:pt>
                <c:pt idx="1">
                  <c:v>99.3</c:v>
                </c:pt>
                <c:pt idx="2">
                  <c:v>99.29</c:v>
                </c:pt>
                <c:pt idx="3">
                  <c:v>88.03</c:v>
                </c:pt>
                <c:pt idx="4">
                  <c:v>79.81</c:v>
                </c:pt>
              </c:numCache>
            </c:numRef>
          </c:val>
          <c:extLst>
            <c:ext xmlns:c16="http://schemas.microsoft.com/office/drawing/2014/chart" uri="{C3380CC4-5D6E-409C-BE32-E72D297353CC}">
              <c16:uniqueId val="{00000000-B109-4611-AA15-6BA5673641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9-4611-AA15-6BA5673641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C-4F5B-B219-843BC71F0D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C-4F5B-B219-843BC71F0D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F-468A-A41B-8162FA6BDC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F-468A-A41B-8162FA6BDC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6C-47B5-B49F-2FC8B3242F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6C-47B5-B49F-2FC8B3242F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80-43BD-BE2C-F3A3CD48D2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80-43BD-BE2C-F3A3CD48D2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2976.9</c:v>
                </c:pt>
                <c:pt idx="1">
                  <c:v>2718.49</c:v>
                </c:pt>
                <c:pt idx="2">
                  <c:v>2468.3200000000002</c:v>
                </c:pt>
                <c:pt idx="3">
                  <c:v>2189.94</c:v>
                </c:pt>
                <c:pt idx="4">
                  <c:v>1972.36</c:v>
                </c:pt>
              </c:numCache>
            </c:numRef>
          </c:val>
          <c:extLst>
            <c:ext xmlns:c16="http://schemas.microsoft.com/office/drawing/2014/chart" uri="{C3380CC4-5D6E-409C-BE32-E72D297353CC}">
              <c16:uniqueId val="{00000000-6764-42CF-AEB8-8A1EC94E3F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6764-42CF-AEB8-8A1EC94E3F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58.22</c:v>
                </c:pt>
                <c:pt idx="1">
                  <c:v>99.98</c:v>
                </c:pt>
                <c:pt idx="2">
                  <c:v>100</c:v>
                </c:pt>
                <c:pt idx="3">
                  <c:v>67.91</c:v>
                </c:pt>
                <c:pt idx="4">
                  <c:v>52.95</c:v>
                </c:pt>
              </c:numCache>
            </c:numRef>
          </c:val>
          <c:extLst>
            <c:ext xmlns:c16="http://schemas.microsoft.com/office/drawing/2014/chart" uri="{C3380CC4-5D6E-409C-BE32-E72D297353CC}">
              <c16:uniqueId val="{00000000-0CF8-4BE6-9C6E-C73D5ED338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0CF8-4BE6-9C6E-C73D5ED338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279.95999999999998</c:v>
                </c:pt>
                <c:pt idx="1">
                  <c:v>170.54</c:v>
                </c:pt>
                <c:pt idx="2">
                  <c:v>169.59</c:v>
                </c:pt>
                <c:pt idx="3">
                  <c:v>310.99</c:v>
                </c:pt>
                <c:pt idx="4">
                  <c:v>401.2</c:v>
                </c:pt>
              </c:numCache>
            </c:numRef>
          </c:val>
          <c:extLst>
            <c:ext xmlns:c16="http://schemas.microsoft.com/office/drawing/2014/chart" uri="{C3380CC4-5D6E-409C-BE32-E72D297353CC}">
              <c16:uniqueId val="{00000000-3452-441A-8563-A699217415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3452-441A-8563-A699217415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49" zoomScaleNormal="100" workbookViewId="0">
      <selection activeCell="BJ88" sqref="BJ88"/>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5" t="str">
        <f>データ!H6</f>
        <v>山梨県　富士河口湖町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26714</v>
      </c>
      <c r="AM8" s="69"/>
      <c r="AN8" s="69"/>
      <c r="AO8" s="69"/>
      <c r="AP8" s="69"/>
      <c r="AQ8" s="69"/>
      <c r="AR8" s="69"/>
      <c r="AS8" s="69"/>
      <c r="AT8" s="68">
        <f>データ!T6</f>
        <v>158.4</v>
      </c>
      <c r="AU8" s="68"/>
      <c r="AV8" s="68"/>
      <c r="AW8" s="68"/>
      <c r="AX8" s="68"/>
      <c r="AY8" s="68"/>
      <c r="AZ8" s="68"/>
      <c r="BA8" s="68"/>
      <c r="BB8" s="68">
        <f>データ!U6</f>
        <v>168.65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5">
      <c r="A10" s="2"/>
      <c r="B10" s="68" t="str">
        <f>データ!N6</f>
        <v>-</v>
      </c>
      <c r="C10" s="68"/>
      <c r="D10" s="68"/>
      <c r="E10" s="68"/>
      <c r="F10" s="68"/>
      <c r="G10" s="68"/>
      <c r="H10" s="68"/>
      <c r="I10" s="68" t="str">
        <f>データ!O6</f>
        <v>該当数値なし</v>
      </c>
      <c r="J10" s="68"/>
      <c r="K10" s="68"/>
      <c r="L10" s="68"/>
      <c r="M10" s="68"/>
      <c r="N10" s="68"/>
      <c r="O10" s="68"/>
      <c r="P10" s="68">
        <f>データ!P6</f>
        <v>0.88</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234</v>
      </c>
      <c r="AM10" s="69"/>
      <c r="AN10" s="69"/>
      <c r="AO10" s="69"/>
      <c r="AP10" s="69"/>
      <c r="AQ10" s="69"/>
      <c r="AR10" s="69"/>
      <c r="AS10" s="69"/>
      <c r="AT10" s="68">
        <f>データ!W6</f>
        <v>0.25</v>
      </c>
      <c r="AU10" s="68"/>
      <c r="AV10" s="68"/>
      <c r="AW10" s="68"/>
      <c r="AX10" s="68"/>
      <c r="AY10" s="68"/>
      <c r="AZ10" s="68"/>
      <c r="BA10" s="68"/>
      <c r="BB10" s="68">
        <f>データ!X6</f>
        <v>936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5">
      <c r="C83" s="2" t="s">
        <v>30</v>
      </c>
    </row>
    <row r="84" spans="1:78" x14ac:dyDescent="0.25">
      <c r="C84" s="2"/>
    </row>
    <row r="85" spans="1:78" hidden="1" x14ac:dyDescent="0.2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V6eKywIhx4UnGKC6bku3uQ+Ofg1RfFT9wEvOONq9C/dL74dttq7NN+uiotUf5v0GYx2Wb9o1anB0oW7sD4+X5g==" saltValue="MCK+9hWuhk4rukF3khT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3" x14ac:dyDescent="0.25"/>
  <cols>
    <col min="2" max="144" width="11.84375" customWidth="1"/>
  </cols>
  <sheetData>
    <row r="1" spans="1:145" x14ac:dyDescent="0.2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5">
      <c r="A6" s="28" t="s">
        <v>97</v>
      </c>
      <c r="B6" s="33">
        <f>B7</f>
        <v>2020</v>
      </c>
      <c r="C6" s="33">
        <f t="shared" ref="C6:X6" si="3">C7</f>
        <v>194301</v>
      </c>
      <c r="D6" s="33">
        <f t="shared" si="3"/>
        <v>47</v>
      </c>
      <c r="E6" s="33">
        <f t="shared" si="3"/>
        <v>17</v>
      </c>
      <c r="F6" s="33">
        <f t="shared" si="3"/>
        <v>4</v>
      </c>
      <c r="G6" s="33">
        <f t="shared" si="3"/>
        <v>0</v>
      </c>
      <c r="H6" s="33" t="str">
        <f t="shared" si="3"/>
        <v>山梨県　富士河口湖町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0.88</v>
      </c>
      <c r="Q6" s="34">
        <f t="shared" si="3"/>
        <v>100</v>
      </c>
      <c r="R6" s="34">
        <f t="shared" si="3"/>
        <v>3850</v>
      </c>
      <c r="S6" s="34">
        <f t="shared" si="3"/>
        <v>26714</v>
      </c>
      <c r="T6" s="34">
        <f t="shared" si="3"/>
        <v>158.4</v>
      </c>
      <c r="U6" s="34">
        <f t="shared" si="3"/>
        <v>168.65</v>
      </c>
      <c r="V6" s="34">
        <f t="shared" si="3"/>
        <v>234</v>
      </c>
      <c r="W6" s="34">
        <f t="shared" si="3"/>
        <v>0.25</v>
      </c>
      <c r="X6" s="34">
        <f t="shared" si="3"/>
        <v>936</v>
      </c>
      <c r="Y6" s="35">
        <f>IF(Y7="",NA(),Y7)</f>
        <v>81.53</v>
      </c>
      <c r="Z6" s="35">
        <f t="shared" ref="Z6:AH6" si="4">IF(Z7="",NA(),Z7)</f>
        <v>99.3</v>
      </c>
      <c r="AA6" s="35">
        <f t="shared" si="4"/>
        <v>99.29</v>
      </c>
      <c r="AB6" s="35">
        <f t="shared" si="4"/>
        <v>88.03</v>
      </c>
      <c r="AC6" s="35">
        <f t="shared" si="4"/>
        <v>79.81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2976.9</v>
      </c>
      <c r="BG6" s="35">
        <f t="shared" ref="BG6:BO6" si="7">IF(BG7="",NA(),BG7)</f>
        <v>2718.49</v>
      </c>
      <c r="BH6" s="35">
        <f t="shared" si="7"/>
        <v>2468.3200000000002</v>
      </c>
      <c r="BI6" s="35">
        <f t="shared" si="7"/>
        <v>2189.94</v>
      </c>
      <c r="BJ6" s="35">
        <f t="shared" si="7"/>
        <v>1972.36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58.22</v>
      </c>
      <c r="BR6" s="35">
        <f t="shared" ref="BR6:BZ6" si="8">IF(BR7="",NA(),BR7)</f>
        <v>99.98</v>
      </c>
      <c r="BS6" s="35">
        <f t="shared" si="8"/>
        <v>100</v>
      </c>
      <c r="BT6" s="35">
        <f t="shared" si="8"/>
        <v>67.91</v>
      </c>
      <c r="BU6" s="35">
        <f t="shared" si="8"/>
        <v>52.95</v>
      </c>
      <c r="BV6" s="35">
        <f t="shared" si="8"/>
        <v>69.87</v>
      </c>
      <c r="BW6" s="35">
        <f t="shared" si="8"/>
        <v>74.3</v>
      </c>
      <c r="BX6" s="35">
        <f t="shared" si="8"/>
        <v>72.260000000000005</v>
      </c>
      <c r="BY6" s="35">
        <f t="shared" si="8"/>
        <v>71.84</v>
      </c>
      <c r="BZ6" s="35">
        <f t="shared" si="8"/>
        <v>73.36</v>
      </c>
      <c r="CA6" s="34" t="str">
        <f>IF(CA7="","",IF(CA7="-","【-】","【"&amp;SUBSTITUTE(TEXT(CA7,"#,##0.00"),"-","△")&amp;"】"))</f>
        <v>【75.29】</v>
      </c>
      <c r="CB6" s="35">
        <f>IF(CB7="",NA(),CB7)</f>
        <v>279.95999999999998</v>
      </c>
      <c r="CC6" s="35">
        <f t="shared" ref="CC6:CK6" si="9">IF(CC7="",NA(),CC7)</f>
        <v>170.54</v>
      </c>
      <c r="CD6" s="35">
        <f t="shared" si="9"/>
        <v>169.59</v>
      </c>
      <c r="CE6" s="35">
        <f t="shared" si="9"/>
        <v>310.99</v>
      </c>
      <c r="CF6" s="35">
        <f t="shared" si="9"/>
        <v>401.2</v>
      </c>
      <c r="CG6" s="35">
        <f t="shared" si="9"/>
        <v>234.96</v>
      </c>
      <c r="CH6" s="35">
        <f t="shared" si="9"/>
        <v>221.81</v>
      </c>
      <c r="CI6" s="35">
        <f t="shared" si="9"/>
        <v>230.02</v>
      </c>
      <c r="CJ6" s="35">
        <f t="shared" si="9"/>
        <v>228.47</v>
      </c>
      <c r="CK6" s="35">
        <f t="shared" si="9"/>
        <v>224.88</v>
      </c>
      <c r="CL6" s="34" t="str">
        <f>IF(CL7="","",IF(CL7="-","【-】","【"&amp;SUBSTITUTE(TEXT(CL7,"#,##0.00"),"-","△")&amp;"】"))</f>
        <v>【215.41】</v>
      </c>
      <c r="CM6" s="35">
        <f>IF(CM7="",NA(),CM7)</f>
        <v>31.38</v>
      </c>
      <c r="CN6" s="35">
        <f t="shared" ref="CN6:CV6" si="10">IF(CN7="",NA(),CN7)</f>
        <v>30</v>
      </c>
      <c r="CO6" s="35">
        <f t="shared" si="10"/>
        <v>30</v>
      </c>
      <c r="CP6" s="35">
        <f t="shared" si="10"/>
        <v>24.14</v>
      </c>
      <c r="CQ6" s="35">
        <f t="shared" si="10"/>
        <v>24.14</v>
      </c>
      <c r="CR6" s="35">
        <f t="shared" si="10"/>
        <v>42.9</v>
      </c>
      <c r="CS6" s="35">
        <f t="shared" si="10"/>
        <v>43.36</v>
      </c>
      <c r="CT6" s="35">
        <f t="shared" si="10"/>
        <v>42.56</v>
      </c>
      <c r="CU6" s="35">
        <f t="shared" si="10"/>
        <v>42.47</v>
      </c>
      <c r="CV6" s="35">
        <f t="shared" si="10"/>
        <v>42.4</v>
      </c>
      <c r="CW6" s="34" t="str">
        <f>IF(CW7="","",IF(CW7="-","【-】","【"&amp;SUBSTITUTE(TEXT(CW7,"#,##0.00"),"-","△")&amp;"】"))</f>
        <v>【42.90】</v>
      </c>
      <c r="CX6" s="35">
        <f>IF(CX7="",NA(),CX7)</f>
        <v>78.209999999999994</v>
      </c>
      <c r="CY6" s="35">
        <f t="shared" ref="CY6:DG6" si="11">IF(CY7="",NA(),CY7)</f>
        <v>79.91</v>
      </c>
      <c r="CZ6" s="35">
        <f t="shared" si="11"/>
        <v>79.91</v>
      </c>
      <c r="DA6" s="35">
        <f t="shared" si="11"/>
        <v>81.2</v>
      </c>
      <c r="DB6" s="35">
        <f t="shared" si="11"/>
        <v>81.2</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5">
      <c r="A7" s="28"/>
      <c r="B7" s="37">
        <v>2020</v>
      </c>
      <c r="C7" s="37">
        <v>194301</v>
      </c>
      <c r="D7" s="37">
        <v>47</v>
      </c>
      <c r="E7" s="37">
        <v>17</v>
      </c>
      <c r="F7" s="37">
        <v>4</v>
      </c>
      <c r="G7" s="37">
        <v>0</v>
      </c>
      <c r="H7" s="37" t="s">
        <v>98</v>
      </c>
      <c r="I7" s="37" t="s">
        <v>99</v>
      </c>
      <c r="J7" s="37" t="s">
        <v>100</v>
      </c>
      <c r="K7" s="37" t="s">
        <v>101</v>
      </c>
      <c r="L7" s="37" t="s">
        <v>102</v>
      </c>
      <c r="M7" s="37" t="s">
        <v>103</v>
      </c>
      <c r="N7" s="38" t="s">
        <v>104</v>
      </c>
      <c r="O7" s="38" t="s">
        <v>105</v>
      </c>
      <c r="P7" s="38">
        <v>0.88</v>
      </c>
      <c r="Q7" s="38">
        <v>100</v>
      </c>
      <c r="R7" s="38">
        <v>3850</v>
      </c>
      <c r="S7" s="38">
        <v>26714</v>
      </c>
      <c r="T7" s="38">
        <v>158.4</v>
      </c>
      <c r="U7" s="38">
        <v>168.65</v>
      </c>
      <c r="V7" s="38">
        <v>234</v>
      </c>
      <c r="W7" s="38">
        <v>0.25</v>
      </c>
      <c r="X7" s="38">
        <v>936</v>
      </c>
      <c r="Y7" s="38">
        <v>81.53</v>
      </c>
      <c r="Z7" s="38">
        <v>99.3</v>
      </c>
      <c r="AA7" s="38">
        <v>99.29</v>
      </c>
      <c r="AB7" s="38">
        <v>88.03</v>
      </c>
      <c r="AC7" s="38">
        <v>79.81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2976.9</v>
      </c>
      <c r="BG7" s="38">
        <v>2718.49</v>
      </c>
      <c r="BH7" s="38">
        <v>2468.3200000000002</v>
      </c>
      <c r="BI7" s="38">
        <v>2189.94</v>
      </c>
      <c r="BJ7" s="38">
        <v>1972.36</v>
      </c>
      <c r="BK7" s="38">
        <v>1298.9100000000001</v>
      </c>
      <c r="BL7" s="38">
        <v>1243.71</v>
      </c>
      <c r="BM7" s="38">
        <v>1194.1500000000001</v>
      </c>
      <c r="BN7" s="38">
        <v>1206.79</v>
      </c>
      <c r="BO7" s="38">
        <v>1258.43</v>
      </c>
      <c r="BP7" s="38">
        <v>1260.21</v>
      </c>
      <c r="BQ7" s="38">
        <v>58.22</v>
      </c>
      <c r="BR7" s="38">
        <v>99.98</v>
      </c>
      <c r="BS7" s="38">
        <v>100</v>
      </c>
      <c r="BT7" s="38">
        <v>67.91</v>
      </c>
      <c r="BU7" s="38">
        <v>52.95</v>
      </c>
      <c r="BV7" s="38">
        <v>69.87</v>
      </c>
      <c r="BW7" s="38">
        <v>74.3</v>
      </c>
      <c r="BX7" s="38">
        <v>72.260000000000005</v>
      </c>
      <c r="BY7" s="38">
        <v>71.84</v>
      </c>
      <c r="BZ7" s="38">
        <v>73.36</v>
      </c>
      <c r="CA7" s="38">
        <v>75.290000000000006</v>
      </c>
      <c r="CB7" s="38">
        <v>279.95999999999998</v>
      </c>
      <c r="CC7" s="38">
        <v>170.54</v>
      </c>
      <c r="CD7" s="38">
        <v>169.59</v>
      </c>
      <c r="CE7" s="38">
        <v>310.99</v>
      </c>
      <c r="CF7" s="38">
        <v>401.2</v>
      </c>
      <c r="CG7" s="38">
        <v>234.96</v>
      </c>
      <c r="CH7" s="38">
        <v>221.81</v>
      </c>
      <c r="CI7" s="38">
        <v>230.02</v>
      </c>
      <c r="CJ7" s="38">
        <v>228.47</v>
      </c>
      <c r="CK7" s="38">
        <v>224.88</v>
      </c>
      <c r="CL7" s="38">
        <v>215.41</v>
      </c>
      <c r="CM7" s="38">
        <v>31.38</v>
      </c>
      <c r="CN7" s="38">
        <v>30</v>
      </c>
      <c r="CO7" s="38">
        <v>30</v>
      </c>
      <c r="CP7" s="38">
        <v>24.14</v>
      </c>
      <c r="CQ7" s="38">
        <v>24.14</v>
      </c>
      <c r="CR7" s="38">
        <v>42.9</v>
      </c>
      <c r="CS7" s="38">
        <v>43.36</v>
      </c>
      <c r="CT7" s="38">
        <v>42.56</v>
      </c>
      <c r="CU7" s="38">
        <v>42.47</v>
      </c>
      <c r="CV7" s="38">
        <v>42.4</v>
      </c>
      <c r="CW7" s="38">
        <v>42.9</v>
      </c>
      <c r="CX7" s="38">
        <v>78.209999999999994</v>
      </c>
      <c r="CY7" s="38">
        <v>79.91</v>
      </c>
      <c r="CZ7" s="38">
        <v>79.91</v>
      </c>
      <c r="DA7" s="38">
        <v>81.2</v>
      </c>
      <c r="DB7" s="38">
        <v>81.2</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48</v>
      </c>
      <c r="B10" s="41">
        <f>DATEVALUE($B7+12-B11&amp;"/1/"&amp;B12)</f>
        <v>46753</v>
      </c>
      <c r="C10" s="41">
        <f>DATEVALUE($B7+12-C11&amp;"/1/"&amp;C12)</f>
        <v>47119</v>
      </c>
      <c r="D10" s="41">
        <f>DATEVALUE($B7+12-D11&amp;"/1/"&amp;D12)</f>
        <v>47484</v>
      </c>
      <c r="E10" s="42">
        <f>DATEVALUE($B7+12-E11&amp;"/1/"&amp;E12)</f>
        <v>47849</v>
      </c>
      <c r="F10" s="42">
        <f>DATEVALUE($B7+12-F11&amp;"/1/"&amp;F12)</f>
        <v>48215</v>
      </c>
    </row>
    <row r="11" spans="1:145" x14ac:dyDescent="0.25">
      <c r="B11">
        <v>4</v>
      </c>
      <c r="C11">
        <v>3</v>
      </c>
      <c r="D11">
        <v>2</v>
      </c>
      <c r="E11">
        <v>1</v>
      </c>
      <c r="F11">
        <v>0</v>
      </c>
      <c r="G11" t="s">
        <v>111</v>
      </c>
    </row>
    <row r="12" spans="1:145" x14ac:dyDescent="0.25">
      <c r="B12">
        <v>1</v>
      </c>
      <c r="C12">
        <v>1</v>
      </c>
      <c r="D12">
        <v>1</v>
      </c>
      <c r="E12">
        <v>1</v>
      </c>
      <c r="F12">
        <v>2</v>
      </c>
      <c r="G12" t="s">
        <v>112</v>
      </c>
    </row>
    <row r="13" spans="1:145" x14ac:dyDescent="0.2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2022-02-16T09:01:34Z</cp:lastPrinted>
  <dcterms:created xsi:type="dcterms:W3CDTF">2021-12-03T07:51:04Z</dcterms:created>
  <dcterms:modified xsi:type="dcterms:W3CDTF">2022-02-16T09:01:37Z</dcterms:modified>
  <cp:category/>
</cp:coreProperties>
</file>