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25富士河口湖町\"/>
    </mc:Choice>
  </mc:AlternateContent>
  <workbookProtection workbookAlgorithmName="SHA-512" workbookHashValue="K5Z3RKKTsrdOIulWnS97FD2GP+7o2m6T5ejoRjIZfVq85swygPsxz0E1iN/MJ5RKSCHbOxTNiCSJ/DIPSP1pKQ==" workbookSaltValue="BTxhHnzLbxesLtdoGEvdEg==" workbookSpinCount="100000" lockStructure="1"/>
  <bookViews>
    <workbookView xWindow="0" yWindow="0" windowWidth="16457" windowHeight="5271"/>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<sst xmlns="http://schemas.openxmlformats.org/spreadsheetml/2006/main" count="241" uniqueCount="119">
  <si>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</si>
  <si>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</si>
  <si>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</si>
  <si>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</si>
  <si>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</si>
  <si>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</si>
  <si>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</si>
  <si>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</si>
  <si>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</si>
  <si>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</si>
  <si>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</si>
  <si>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</si>
  <si>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</si>
  <si>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</si>
  <si>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</si>
  <si>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</si>
  <si>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</si>
  <si>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</si>
  <si>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</si>
  <si>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</si>
  <si>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</si>
  <si>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</si>
  <si>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</si>
  <si>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</si>
  <si>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</si>
  <si>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</si>
  <si>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</si>
  <si>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</si>
  <si>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</si>
  <si>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</si>
  <si>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</si>
  <si>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</si>
  <si>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</si>
  <si>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</si>
  <si>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</si>
  <si>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</si>
  <si>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</si>
  <si>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</si>
  <si>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</si>
  <si>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</si>
  <si>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</si>
  <si>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</si>
  <si>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</si>
  <si>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</si>
  <si>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</si>
  <si>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</si>
  <si>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</si>
  <si>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</si>
  <si>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</si>
  <si>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</si>
  <si>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</si>
  <si>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</si>
  <si>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</si>
  <si>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</si>
  <si>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</si>
  <si>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</si>
  <si>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</si>
  <si>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</si>
  <si>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</si>
  <si>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</si>
  <si>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</si>
  <si>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</si>
  <si>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</si>
  <si>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</si>
  <si>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</si>
  <si>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</si>
  <si>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</si>
  <si>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</si>
  <si>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</si>
  <si>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</si>
  <si>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</si>
  <si>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</si>
  <si>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</si>
  <si>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</si>
  <si>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</si>
  <si>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</si>
  <si>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</si>
  <si>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</si>
  <si>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</si>
  <si>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</si>
  <si>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</si>
  <si>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</si>
  <si>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</si>
  <si>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</si>
  <si>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</si>
  <si>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</si>
  <si>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</si>
  <si>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</si>
  <si>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</si>
  <si>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</si>
  <si>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</si>
  <si>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</si>
  <si>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</si>
  <si>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</si>
  <si>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</si>
  <si>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</si>
  <si>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</si>
  <si>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</si>
  <si>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</si>
  <si>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</si>
  <si>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</si>
  <si>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</si>
  <si>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</si>
  <si>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</si>
  <si>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</si>
  <si>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</si>
  <si>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</si>
  <si>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</si>
  <si>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</si>
  <si>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</si>
  <si>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</si>
  <si>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</si>
  <si>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</si>
  <si>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</si>
  <si>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</si>
  <si>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</si>
  <si>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建設事業の着手から40年以上が経過しており、今後、施設の更新及び維持管理費用の増加が見込まれる。令和5年度に予定の公営企業法適用に併せ、ストックマネジメント計画を策定し、限られた財源の中で持続的、効率的に管理を行う必要がある。</t>
    <rPh sb="0" eb="4">
      <t>ケンセツジギョウ</t>
    </rPh>
    <rPh sb="5" eb="7">
      <t>チャクシュ</t>
    </rPh>
    <rPh sb="11" eb="12">
      <t>ネン</t>
    </rPh>
    <rPh sb="12" eb="14">
      <t>イジョウ</t>
    </rPh>
    <rPh sb="15" eb="17">
      <t>ケイカ</t>
    </rPh>
    <rPh sb="22" eb="24">
      <t>コンゴ</t>
    </rPh>
    <rPh sb="25" eb="27">
      <t>シセツ</t>
    </rPh>
    <rPh sb="28" eb="30">
      <t>コウシン</t>
    </rPh>
    <rPh sb="30" eb="31">
      <t>オヨ</t>
    </rPh>
    <rPh sb="32" eb="36">
      <t>イジカンリ</t>
    </rPh>
    <rPh sb="36" eb="38">
      <t>ヒヨウ</t>
    </rPh>
    <rPh sb="39" eb="41">
      <t>ゾウカ</t>
    </rPh>
    <rPh sb="42" eb="44">
      <t>ミコ</t>
    </rPh>
    <rPh sb="48" eb="50">
      <t>レイワ</t>
    </rPh>
    <rPh sb="51" eb="53">
      <t>ネンド</t>
    </rPh>
    <rPh sb="54" eb="56">
      <t>ヨテイ</t>
    </rPh>
    <rPh sb="57" eb="64">
      <t>コウエイキギョウホウテキヨウ</t>
    </rPh>
    <rPh sb="65" eb="66">
      <t>アワ</t>
    </rPh>
    <rPh sb="78" eb="80">
      <t>ケイカク</t>
    </rPh>
    <rPh sb="81" eb="83">
      <t>サクテイ</t>
    </rPh>
    <rPh sb="85" eb="86">
      <t>カギ</t>
    </rPh>
    <rPh sb="89" eb="91">
      <t>ザイゲン</t>
    </rPh>
    <rPh sb="92" eb="93">
      <t>ナカ</t>
    </rPh>
    <rPh sb="94" eb="97">
      <t>ジゾクテキ</t>
    </rPh>
    <rPh sb="98" eb="101">
      <t>コウリツテキ</t>
    </rPh>
    <rPh sb="102" eb="104">
      <t>カンリ</t>
    </rPh>
    <rPh sb="105" eb="106">
      <t>オコナ</t>
    </rPh>
    <rPh sb="107" eb="109">
      <t>ヒツヨウ</t>
    </rPh>
    <phoneticPr fontId="4"/>
  </si>
  <si>
    <t>　①収益的収支比率については上昇傾向を示しているものの、100%には満たず、単年度の収支としては赤字の状況が続いている。令和2年度決算ではコロナ禍の影響により、使用料収入が前年度比で15.5%減少し、総収益のおよそ5割を一般会計繰入金に依存している状況である。安定的な経営基盤の確保が急務であり、今後適正な使用料の改定を実施し、経営の健全化を進める必要がある。
　④企業債残高対事業規模比率については、類似団体平均と比較して高くなっている。当該比率は年々低下していたものの、令和2年度決算では前年度より悪化に転じた。近年は企業債償還額が起債額を上回り、令和2年度でも企業債残高は減少したものの、分母となる営業収益の減少が比率の上昇の要因となった。
　⑤経費回収率については、類似団体平均より低水準で推移しており、令和2年度では前年度より悪化を示している。使用料収入の落ち込みにより、一般会計繰入金への依存度が高まっていることを示しており、適正な収入の確保及び汚水処理費の抑制に努める必要がある。
　⑥汚水処理原価については、類似団体平均との比較では安価となっているが、今後もコスト削減及び水洗化率の向上等、有収水量の増加を図り、経営の効率化を進める。
　⑧水洗化率については、年々上昇している。令和2年度で類似団体平均まで0.16ポイントとしており、今後も普及啓発による未接続世帯の接続率向上など、適正な汚水処理を進めていく必要がある。</t>
    <phoneticPr fontId="4"/>
  </si>
  <si>
    <t>　経費回収率、企業債残高対事業規模比率の数値改善に向けては、いずれも使用料収入の増加が重要な要素であり、使用料改定による安定した財源確保が求められる。併せて事業の精査による新規起債の抑制、維持管理にかかるコストカットや水洗化率の向上による収入増など、全体的な経営の効率化に取り組む必要がある。
　今後増加が見込まれる更新及び維持管理の経費についても、公営企業法適用やストックマネジメント計画の策定等、限られた財源を効率的に運用する手段を取り入れながら、持続的・計画的な管理に努める。</t>
    <rPh sb="1" eb="6">
      <t>ケイヒカイシュウリツ</t>
    </rPh>
    <rPh sb="7" eb="12">
      <t>キギョウサイザンダカ</t>
    </rPh>
    <rPh sb="12" eb="13">
      <t>タイ</t>
    </rPh>
    <rPh sb="13" eb="19">
      <t>ジギョウキボヒリツ</t>
    </rPh>
    <rPh sb="20" eb="22">
      <t>スウチ</t>
    </rPh>
    <rPh sb="22" eb="24">
      <t>カイゼン</t>
    </rPh>
    <rPh sb="25" eb="26">
      <t>ム</t>
    </rPh>
    <rPh sb="34" eb="39">
      <t>シヨウリョウシュウニュウ</t>
    </rPh>
    <rPh sb="40" eb="42">
      <t>ゾウカ</t>
    </rPh>
    <rPh sb="43" eb="45">
      <t>ジュウヨウ</t>
    </rPh>
    <rPh sb="46" eb="48">
      <t>ヨウソ</t>
    </rPh>
    <rPh sb="52" eb="55">
      <t>シヨウリョウ</t>
    </rPh>
    <rPh sb="55" eb="57">
      <t>カイテイ</t>
    </rPh>
    <rPh sb="60" eb="62">
      <t>アンテイ</t>
    </rPh>
    <rPh sb="64" eb="66">
      <t>ザイゲン</t>
    </rPh>
    <rPh sb="66" eb="68">
      <t>カクホ</t>
    </rPh>
    <rPh sb="69" eb="70">
      <t>モト</t>
    </rPh>
    <rPh sb="75" eb="76">
      <t>アワ</t>
    </rPh>
    <rPh sb="78" eb="80">
      <t>ジギョウ</t>
    </rPh>
    <rPh sb="81" eb="83">
      <t>セイサ</t>
    </rPh>
    <rPh sb="86" eb="88">
      <t>シンキ</t>
    </rPh>
    <rPh sb="88" eb="90">
      <t>キサイ</t>
    </rPh>
    <rPh sb="91" eb="93">
      <t>ヨクセイ</t>
    </rPh>
    <rPh sb="94" eb="98">
      <t>イジカンリ</t>
    </rPh>
    <rPh sb="109" eb="113">
      <t>スイセンカリツ</t>
    </rPh>
    <rPh sb="114" eb="116">
      <t>コウジョウ</t>
    </rPh>
    <rPh sb="119" eb="122">
      <t>シュウニュウゾウ</t>
    </rPh>
    <rPh sb="129" eb="131">
      <t>ケイエイ</t>
    </rPh>
    <rPh sb="132" eb="135">
      <t>コウリツカ</t>
    </rPh>
    <rPh sb="136" eb="137">
      <t>ト</t>
    </rPh>
    <rPh sb="138" eb="139">
      <t>ク</t>
    </rPh>
    <rPh sb="140" eb="142">
      <t>ヒツヨウ</t>
    </rPh>
    <rPh sb="148" eb="150">
      <t>コンゴ</t>
    </rPh>
    <rPh sb="150" eb="152">
      <t>ゾウカ</t>
    </rPh>
    <rPh sb="153" eb="155">
      <t>ミコ</t>
    </rPh>
    <rPh sb="158" eb="160">
      <t>コウシン</t>
    </rPh>
    <rPh sb="160" eb="161">
      <t>オヨ</t>
    </rPh>
    <rPh sb="162" eb="166">
      <t>イジカンリ</t>
    </rPh>
    <rPh sb="167" eb="169">
      <t>ケイヒ</t>
    </rPh>
    <rPh sb="175" eb="179">
      <t>コウエイキギョウ</t>
    </rPh>
    <rPh sb="179" eb="180">
      <t>ホウ</t>
    </rPh>
    <rPh sb="180" eb="182">
      <t>テキヨウ</t>
    </rPh>
    <rPh sb="193" eb="195">
      <t>ケイカク</t>
    </rPh>
    <rPh sb="196" eb="198">
      <t>サクテイ</t>
    </rPh>
    <rPh sb="198" eb="199">
      <t>トウ</t>
    </rPh>
    <rPh sb="200" eb="201">
      <t>カギ</t>
    </rPh>
    <rPh sb="204" eb="206">
      <t>ザイゲン</t>
    </rPh>
    <rPh sb="207" eb="210">
      <t>コウリツテキ</t>
    </rPh>
    <rPh sb="211" eb="213">
      <t>ウンヨウ</t>
    </rPh>
    <rPh sb="215" eb="217">
      <t>シュダン</t>
    </rPh>
    <rPh sb="218" eb="219">
      <t>ト</t>
    </rPh>
    <rPh sb="220" eb="221">
      <t>イ</t>
    </rPh>
    <rPh sb="226" eb="229">
      <t>ジゾクテキ</t>
    </rPh>
    <rPh sb="230" eb="233">
      <t>ケイカクテキ</t>
    </rPh>
    <rPh sb="234" eb="236">
      <t>カンリ</t>
    </rPh>
    <rPh sb="237" eb="2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</si>
</sst>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0.85</c:v>
                </c:pt>
                <c:pt idx="1">
                  <c:v>0.65</c:v>
                </c:pt>
                <c:pt idx="2">
                  <c:v>0.66</c:v>
                </c:pt>
                <c:pt idx="3" formatCode="#,##0.00;&quot;△&quot;#,##0.00">
                  <c:v>0</c:v>
                </c:pt>
                <c:pt idx="4" formatCode="#,##0.00;&quot;△&quot;#,##0.00">
                  <c:v>0</c:v>
                </c:pt>
              </c:numCache>
            </c:numRef>
          </c:val>
          <c:extLst>
            <c:ext xmlns:c16="http://schemas.microsoft.com/office/drawing/2014/chart" uri="{C3380CC4-5D6E-409C-BE32-E72D297353CC}">
              <c16:uniqueId val="{00000000-B4E7-45D3-A118-CC94C986BE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B4E7-45D3-A118-CC94C986BE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A0-4A09-9E9D-95584235F8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41A0-4A09-9E9D-95584235F8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86.64</c:v>
                </c:pt>
                <c:pt idx="1">
                  <c:v>87.36</c:v>
                </c:pt>
                <c:pt idx="2">
                  <c:v>88.81</c:v>
                </c:pt>
                <c:pt idx="3">
                  <c:v>90.26</c:v>
                </c:pt>
                <c:pt idx="4">
                  <c:v>92.18</c:v>
                </c:pt>
              </c:numCache>
            </c:numRef>
          </c:val>
          <c:extLst>
            <c:ext xmlns:c16="http://schemas.microsoft.com/office/drawing/2014/chart" uri="{C3380CC4-5D6E-409C-BE32-E72D297353CC}">
              <c16:uniqueId val="{00000000-24AB-4F21-A970-45510D3423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24AB-4F21-A970-45510D3423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52.16</c:v>
                </c:pt>
                <c:pt idx="1">
                  <c:v>61.19</c:v>
                </c:pt>
                <c:pt idx="2">
                  <c:v>66.709999999999994</c:v>
                </c:pt>
                <c:pt idx="3">
                  <c:v>68.930000000000007</c:v>
                </c:pt>
                <c:pt idx="4">
                  <c:v>70.39</c:v>
                </c:pt>
              </c:numCache>
            </c:numRef>
          </c:val>
          <c:extLst>
            <c:ext xmlns:c16="http://schemas.microsoft.com/office/drawing/2014/chart" uri="{C3380CC4-5D6E-409C-BE32-E72D297353CC}">
              <c16:uniqueId val="{00000000-CD96-4CE9-9255-41AA77BA25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6-4CE9-9255-41AA77BA25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6-4E81-9782-A79EFBB543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6-4E81-9782-A79EFBB543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E-426A-84D9-0883CDB22D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E-426A-84D9-0883CDB22D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F-4F90-AC53-EA76521276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F-4F90-AC53-EA76521276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D-4D92-8E4C-EB32565149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D-4D92-8E4C-EB32565149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1978.41</c:v>
                </c:pt>
                <c:pt idx="1">
                  <c:v>1894.9</c:v>
                </c:pt>
                <c:pt idx="2">
                  <c:v>1756.69</c:v>
                </c:pt>
                <c:pt idx="3">
                  <c:v>1659.9</c:v>
                </c:pt>
                <c:pt idx="4">
                  <c:v>1871.18</c:v>
                </c:pt>
              </c:numCache>
            </c:numRef>
          </c:val>
          <c:extLst>
            <c:ext xmlns:c16="http://schemas.microsoft.com/office/drawing/2014/chart" uri="{C3380CC4-5D6E-409C-BE32-E72D297353CC}">
              <c16:uniqueId val="{00000000-9117-439B-B363-9A5AD181AB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9117-439B-B363-9A5AD181AB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58.52</c:v>
                </c:pt>
                <c:pt idx="1">
                  <c:v>67.02</c:v>
                </c:pt>
                <c:pt idx="2">
                  <c:v>69.25</c:v>
                </c:pt>
                <c:pt idx="3">
                  <c:v>66.38</c:v>
                </c:pt>
                <c:pt idx="4">
                  <c:v>62.44</c:v>
                </c:pt>
              </c:numCache>
            </c:numRef>
          </c:val>
          <c:extLst>
            <c:ext xmlns:c16="http://schemas.microsoft.com/office/drawing/2014/chart" uri="{C3380CC4-5D6E-409C-BE32-E72D297353CC}">
              <c16:uniqueId val="{00000000-DDB9-4D84-8DBE-62A7F548B3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DDB9-4D84-8DBE-62A7F548B3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182.16</c:v>
                </c:pt>
                <c:pt idx="1">
                  <c:v>150.77000000000001</c:v>
                </c:pt>
                <c:pt idx="2">
                  <c:v>150.5</c:v>
                </c:pt>
                <c:pt idx="3">
                  <c:v>150.74</c:v>
                </c:pt>
                <c:pt idx="4">
                  <c:v>150.6</c:v>
                </c:pt>
              </c:numCache>
            </c:numRef>
          </c:val>
          <c:extLst>
            <c:ext xmlns:c16="http://schemas.microsoft.com/office/drawing/2014/chart" uri="{C3380CC4-5D6E-409C-BE32-E72D297353CC}">
              <c16:uniqueId val="{00000000-523B-4281-9AD2-ADFABEA671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523B-4281-9AD2-ADFABEA671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55" zoomScale="85" zoomScaleNormal="85"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山梨県　富士河口湖町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26714</v>
      </c>
      <c r="AM8" s="51"/>
      <c r="AN8" s="51"/>
      <c r="AO8" s="51"/>
      <c r="AP8" s="51"/>
      <c r="AQ8" s="51"/>
      <c r="AR8" s="51"/>
      <c r="AS8" s="51"/>
      <c r="AT8" s="46">
        <f>データ!T6</f>
        <v>158.4</v>
      </c>
      <c r="AU8" s="46"/>
      <c r="AV8" s="46"/>
      <c r="AW8" s="46"/>
      <c r="AX8" s="46"/>
      <c r="AY8" s="46"/>
      <c r="AZ8" s="46"/>
      <c r="BA8" s="46"/>
      <c r="BB8" s="46">
        <f>データ!U6</f>
        <v>168.65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76.62</v>
      </c>
      <c r="Q10" s="46"/>
      <c r="R10" s="46"/>
      <c r="S10" s="46"/>
      <c r="T10" s="46"/>
      <c r="U10" s="46"/>
      <c r="V10" s="46"/>
      <c r="W10" s="46">
        <f>データ!Q6</f>
        <v>100</v>
      </c>
      <c r="X10" s="46"/>
      <c r="Y10" s="46"/>
      <c r="Z10" s="46"/>
      <c r="AA10" s="46"/>
      <c r="AB10" s="46"/>
      <c r="AC10" s="46"/>
      <c r="AD10" s="51">
        <f>データ!R6</f>
        <v>1760</v>
      </c>
      <c r="AE10" s="51"/>
      <c r="AF10" s="51"/>
      <c r="AG10" s="51"/>
      <c r="AH10" s="51"/>
      <c r="AI10" s="51"/>
      <c r="AJ10" s="51"/>
      <c r="AK10" s="2"/>
      <c r="AL10" s="51">
        <f>データ!V6</f>
        <v>20401</v>
      </c>
      <c r="AM10" s="51"/>
      <c r="AN10" s="51"/>
      <c r="AO10" s="51"/>
      <c r="AP10" s="51"/>
      <c r="AQ10" s="51"/>
      <c r="AR10" s="51"/>
      <c r="AS10" s="51"/>
      <c r="AT10" s="46">
        <f>データ!W6</f>
        <v>9.1</v>
      </c>
      <c r="AU10" s="46"/>
      <c r="AV10" s="46"/>
      <c r="AW10" s="46"/>
      <c r="AX10" s="46"/>
      <c r="AY10" s="46"/>
      <c r="AZ10" s="46"/>
      <c r="BA10" s="46"/>
      <c r="BB10" s="46">
        <f>データ!X6</f>
        <v>2241.87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1tgTVkJNon4a/4MHS2BQGwpFXJcHhV50vlr8402RbPcxA31nItloTKVM/jEzBFB5kptqfLvmUpHCMRHPlVD4w==" saltValue="wAPnRHQrWcWKsmgPVb46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3" x14ac:dyDescent="0.25"/>
  <cols>
    <col min="2" max="144" width="11.84375" customWidth="1"/>
  </cols>
  <sheetData>
    <row r="1" spans="1:145" x14ac:dyDescent="0.2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5">
      <c r="A6" s="28" t="s">
        <v>96</v>
      </c>
      <c r="B6" s="33">
        <f>B7</f>
        <v>2020</v>
      </c>
      <c r="C6" s="33">
        <f t="shared" ref="C6:X6" si="3">C7</f>
        <v>194301</v>
      </c>
      <c r="D6" s="33">
        <f t="shared" si="3"/>
        <v>47</v>
      </c>
      <c r="E6" s="33">
        <f t="shared" si="3"/>
        <v>17</v>
      </c>
      <c r="F6" s="33">
        <f t="shared" si="3"/>
        <v>1</v>
      </c>
      <c r="G6" s="33">
        <f t="shared" si="3"/>
        <v>0</v>
      </c>
      <c r="H6" s="33" t="str">
        <f t="shared" si="3"/>
        <v>山梨県　富士河口湖町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76.62</v>
      </c>
      <c r="Q6" s="34">
        <f t="shared" si="3"/>
        <v>100</v>
      </c>
      <c r="R6" s="34">
        <f t="shared" si="3"/>
        <v>1760</v>
      </c>
      <c r="S6" s="34">
        <f t="shared" si="3"/>
        <v>26714</v>
      </c>
      <c r="T6" s="34">
        <f t="shared" si="3"/>
        <v>158.4</v>
      </c>
      <c r="U6" s="34">
        <f t="shared" si="3"/>
        <v>168.65</v>
      </c>
      <c r="V6" s="34">
        <f t="shared" si="3"/>
        <v>20401</v>
      </c>
      <c r="W6" s="34">
        <f t="shared" si="3"/>
        <v>9.1</v>
      </c>
      <c r="X6" s="34">
        <f t="shared" si="3"/>
        <v>2241.87</v>
      </c>
      <c r="Y6" s="35">
        <f>IF(Y7="",NA(),Y7)</f>
        <v>52.16</v>
      </c>
      <c r="Z6" s="35">
        <f t="shared" ref="Z6:AH6" si="4">IF(Z7="",NA(),Z7)</f>
        <v>61.19</v>
      </c>
      <c r="AA6" s="35">
        <f t="shared" si="4"/>
        <v>66.709999999999994</v>
      </c>
      <c r="AB6" s="35">
        <f t="shared" si="4"/>
        <v>68.930000000000007</v>
      </c>
      <c r="AC6" s="35">
        <f t="shared" si="4"/>
        <v>70.39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1978.41</v>
      </c>
      <c r="BG6" s="35">
        <f t="shared" ref="BG6:BO6" si="7">IF(BG7="",NA(),BG7)</f>
        <v>1894.9</v>
      </c>
      <c r="BH6" s="35">
        <f t="shared" si="7"/>
        <v>1756.69</v>
      </c>
      <c r="BI6" s="35">
        <f t="shared" si="7"/>
        <v>1659.9</v>
      </c>
      <c r="BJ6" s="35">
        <f t="shared" si="7"/>
        <v>1871.18</v>
      </c>
      <c r="BK6" s="35">
        <f t="shared" si="7"/>
        <v>671.97</v>
      </c>
      <c r="BL6" s="35">
        <f t="shared" si="7"/>
        <v>798.84</v>
      </c>
      <c r="BM6" s="35">
        <f t="shared" si="7"/>
        <v>692.13</v>
      </c>
      <c r="BN6" s="35">
        <f t="shared" si="7"/>
        <v>807.75</v>
      </c>
      <c r="BO6" s="35">
        <f t="shared" si="7"/>
        <v>812.92</v>
      </c>
      <c r="BP6" s="34" t="str">
        <f>IF(BP7="","",IF(BP7="-","【-】","【"&amp;SUBSTITUTE(TEXT(BP7,"#,##0.00"),"-","△")&amp;"】"))</f>
        <v>【705.21】</v>
      </c>
      <c r="BQ6" s="35">
        <f>IF(BQ7="",NA(),BQ7)</f>
        <v>58.52</v>
      </c>
      <c r="BR6" s="35">
        <f t="shared" ref="BR6:BZ6" si="8">IF(BR7="",NA(),BR7)</f>
        <v>67.02</v>
      </c>
      <c r="BS6" s="35">
        <f t="shared" si="8"/>
        <v>69.25</v>
      </c>
      <c r="BT6" s="35">
        <f t="shared" si="8"/>
        <v>66.38</v>
      </c>
      <c r="BU6" s="35">
        <f t="shared" si="8"/>
        <v>62.44</v>
      </c>
      <c r="BV6" s="35">
        <f t="shared" si="8"/>
        <v>86.34</v>
      </c>
      <c r="BW6" s="35">
        <f t="shared" si="8"/>
        <v>86.85</v>
      </c>
      <c r="BX6" s="35">
        <f t="shared" si="8"/>
        <v>88.98</v>
      </c>
      <c r="BY6" s="35">
        <f t="shared" si="8"/>
        <v>86.94</v>
      </c>
      <c r="BZ6" s="35">
        <f t="shared" si="8"/>
        <v>85.4</v>
      </c>
      <c r="CA6" s="34" t="str">
        <f>IF(CA7="","",IF(CA7="-","【-】","【"&amp;SUBSTITUTE(TEXT(CA7,"#,##0.00"),"-","△")&amp;"】"))</f>
        <v>【98.96】</v>
      </c>
      <c r="CB6" s="35">
        <f>IF(CB7="",NA(),CB7)</f>
        <v>182.16</v>
      </c>
      <c r="CC6" s="35">
        <f t="shared" ref="CC6:CK6" si="9">IF(CC7="",NA(),CC7)</f>
        <v>150.77000000000001</v>
      </c>
      <c r="CD6" s="35">
        <f t="shared" si="9"/>
        <v>150.5</v>
      </c>
      <c r="CE6" s="35">
        <f t="shared" si="9"/>
        <v>150.74</v>
      </c>
      <c r="CF6" s="35">
        <f t="shared" si="9"/>
        <v>150.6</v>
      </c>
      <c r="CG6" s="35">
        <f t="shared" si="9"/>
        <v>175.12</v>
      </c>
      <c r="CH6" s="35">
        <f t="shared" si="9"/>
        <v>177.15</v>
      </c>
      <c r="CI6" s="35">
        <f t="shared" si="9"/>
        <v>175.05</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55.58</v>
      </c>
      <c r="CS6" s="35">
        <f t="shared" si="10"/>
        <v>54.05</v>
      </c>
      <c r="CT6" s="35">
        <f t="shared" si="10"/>
        <v>57.54</v>
      </c>
      <c r="CU6" s="35">
        <f t="shared" si="10"/>
        <v>55.55</v>
      </c>
      <c r="CV6" s="35">
        <f t="shared" si="10"/>
        <v>55.84</v>
      </c>
      <c r="CW6" s="34" t="str">
        <f>IF(CW7="","",IF(CW7="-","【-】","【"&amp;SUBSTITUTE(TEXT(CW7,"#,##0.00"),"-","△")&amp;"】"))</f>
        <v>【59.57】</v>
      </c>
      <c r="CX6" s="35">
        <f>IF(CX7="",NA(),CX7)</f>
        <v>86.64</v>
      </c>
      <c r="CY6" s="35">
        <f t="shared" ref="CY6:DG6" si="11">IF(CY7="",NA(),CY7)</f>
        <v>87.36</v>
      </c>
      <c r="CZ6" s="35">
        <f t="shared" si="11"/>
        <v>88.81</v>
      </c>
      <c r="DA6" s="35">
        <f t="shared" si="11"/>
        <v>90.26</v>
      </c>
      <c r="DB6" s="35">
        <f t="shared" si="11"/>
        <v>92.18</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0.85</v>
      </c>
      <c r="EF6" s="35">
        <f t="shared" ref="EF6:EN6" si="14">IF(EF7="",NA(),EF7)</f>
        <v>0.65</v>
      </c>
      <c r="EG6" s="35">
        <f t="shared" si="14"/>
        <v>0.66</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25">
      <c r="A7" s="28"/>
      <c r="B7" s="37">
        <v>2020</v>
      </c>
      <c r="C7" s="37">
        <v>194301</v>
      </c>
      <c r="D7" s="37">
        <v>47</v>
      </c>
      <c r="E7" s="37">
        <v>17</v>
      </c>
      <c r="F7" s="37">
        <v>1</v>
      </c>
      <c r="G7" s="37">
        <v>0</v>
      </c>
      <c r="H7" s="37" t="s">
        <v>97</v>
      </c>
      <c r="I7" s="37" t="s">
        <v>98</v>
      </c>
      <c r="J7" s="37" t="s">
        <v>99</v>
      </c>
      <c r="K7" s="37" t="s">
        <v>100</v>
      </c>
      <c r="L7" s="37" t="s">
        <v>101</v>
      </c>
      <c r="M7" s="37" t="s">
        <v>102</v>
      </c>
      <c r="N7" s="38" t="s">
        <v>103</v>
      </c>
      <c r="O7" s="38" t="s">
        <v>104</v>
      </c>
      <c r="P7" s="38">
        <v>76.62</v>
      </c>
      <c r="Q7" s="38">
        <v>100</v>
      </c>
      <c r="R7" s="38">
        <v>1760</v>
      </c>
      <c r="S7" s="38">
        <v>26714</v>
      </c>
      <c r="T7" s="38">
        <v>158.4</v>
      </c>
      <c r="U7" s="38">
        <v>168.65</v>
      </c>
      <c r="V7" s="38">
        <v>20401</v>
      </c>
      <c r="W7" s="38">
        <v>9.1</v>
      </c>
      <c r="X7" s="38">
        <v>2241.87</v>
      </c>
      <c r="Y7" s="38">
        <v>52.16</v>
      </c>
      <c r="Z7" s="38">
        <v>61.19</v>
      </c>
      <c r="AA7" s="38">
        <v>66.709999999999994</v>
      </c>
      <c r="AB7" s="38">
        <v>68.930000000000007</v>
      </c>
      <c r="AC7" s="38">
        <v>70.39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1978.41</v>
      </c>
      <c r="BG7" s="38">
        <v>1894.9</v>
      </c>
      <c r="BH7" s="38">
        <v>1756.69</v>
      </c>
      <c r="BI7" s="38">
        <v>1659.9</v>
      </c>
      <c r="BJ7" s="38">
        <v>1871.18</v>
      </c>
      <c r="BK7" s="38">
        <v>671.97</v>
      </c>
      <c r="BL7" s="38">
        <v>798.84</v>
      </c>
      <c r="BM7" s="38">
        <v>692.13</v>
      </c>
      <c r="BN7" s="38">
        <v>807.75</v>
      </c>
      <c r="BO7" s="38">
        <v>812.92</v>
      </c>
      <c r="BP7" s="38">
        <v>705.21</v>
      </c>
      <c r="BQ7" s="38">
        <v>58.52</v>
      </c>
      <c r="BR7" s="38">
        <v>67.02</v>
      </c>
      <c r="BS7" s="38">
        <v>69.25</v>
      </c>
      <c r="BT7" s="38">
        <v>66.38</v>
      </c>
      <c r="BU7" s="38">
        <v>62.44</v>
      </c>
      <c r="BV7" s="38">
        <v>86.34</v>
      </c>
      <c r="BW7" s="38">
        <v>86.85</v>
      </c>
      <c r="BX7" s="38">
        <v>88.98</v>
      </c>
      <c r="BY7" s="38">
        <v>86.94</v>
      </c>
      <c r="BZ7" s="38">
        <v>85.4</v>
      </c>
      <c r="CA7" s="38">
        <v>98.96</v>
      </c>
      <c r="CB7" s="38">
        <v>182.16</v>
      </c>
      <c r="CC7" s="38">
        <v>150.77000000000001</v>
      </c>
      <c r="CD7" s="38">
        <v>150.5</v>
      </c>
      <c r="CE7" s="38">
        <v>150.74</v>
      </c>
      <c r="CF7" s="38">
        <v>150.6</v>
      </c>
      <c r="CG7" s="38">
        <v>175.12</v>
      </c>
      <c r="CH7" s="38">
        <v>177.15</v>
      </c>
      <c r="CI7" s="38">
        <v>175.05</v>
      </c>
      <c r="CJ7" s="38">
        <v>179.63</v>
      </c>
      <c r="CK7" s="38">
        <v>188.57</v>
      </c>
      <c r="CL7" s="38">
        <v>134.52000000000001</v>
      </c>
      <c r="CM7" s="38" t="s">
        <v>103</v>
      </c>
      <c r="CN7" s="38" t="s">
        <v>103</v>
      </c>
      <c r="CO7" s="38" t="s">
        <v>103</v>
      </c>
      <c r="CP7" s="38" t="s">
        <v>103</v>
      </c>
      <c r="CQ7" s="38" t="s">
        <v>103</v>
      </c>
      <c r="CR7" s="38">
        <v>55.58</v>
      </c>
      <c r="CS7" s="38">
        <v>54.05</v>
      </c>
      <c r="CT7" s="38">
        <v>57.54</v>
      </c>
      <c r="CU7" s="38">
        <v>55.55</v>
      </c>
      <c r="CV7" s="38">
        <v>55.84</v>
      </c>
      <c r="CW7" s="38">
        <v>59.57</v>
      </c>
      <c r="CX7" s="38">
        <v>86.64</v>
      </c>
      <c r="CY7" s="38">
        <v>87.36</v>
      </c>
      <c r="CZ7" s="38">
        <v>88.81</v>
      </c>
      <c r="DA7" s="38">
        <v>90.26</v>
      </c>
      <c r="DB7" s="38">
        <v>92.18</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0.85</v>
      </c>
      <c r="EF7" s="38">
        <v>0.65</v>
      </c>
      <c r="EG7" s="38">
        <v>0.66</v>
      </c>
      <c r="EH7" s="38">
        <v>0</v>
      </c>
      <c r="EI7" s="38">
        <v>0</v>
      </c>
      <c r="EJ7" s="38">
        <v>0.16</v>
      </c>
      <c r="EK7" s="38">
        <v>0.15</v>
      </c>
      <c r="EL7" s="38">
        <v>0.16</v>
      </c>
      <c r="EM7" s="38">
        <v>0.1</v>
      </c>
      <c r="EN7" s="38">
        <v>0.09</v>
      </c>
      <c r="EO7" s="38">
        <v>0.3</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5">
      <c r="B11">
        <v>4</v>
      </c>
      <c r="C11">
        <v>3</v>
      </c>
      <c r="D11">
        <v>2</v>
      </c>
      <c r="E11">
        <v>1</v>
      </c>
      <c r="F11">
        <v>0</v>
      </c>
      <c r="G11" t="s">
        <v>110</v>
      </c>
    </row>
    <row r="12" spans="1:145" x14ac:dyDescent="0.25">
      <c r="B12">
        <v>1</v>
      </c>
      <c r="C12">
        <v>1</v>
      </c>
      <c r="D12">
        <v>1</v>
      </c>
      <c r="E12">
        <v>1</v>
      </c>
      <c r="F12">
        <v>2</v>
      </c>
      <c r="G12" t="s">
        <v>111</v>
      </c>
    </row>
    <row r="13" spans="1:145" x14ac:dyDescent="0.2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2022-02-16T09:01:00Z</cp:lastPrinted>
  <dcterms:created xsi:type="dcterms:W3CDTF">2021-12-03T07:45:08Z</dcterms:created>
  <dcterms:modified xsi:type="dcterms:W3CDTF">2022-02-16T09:01:06Z</dcterms:modified>
  <cp:category/>
</cp:coreProperties>
</file>