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00229_市町村課\02\R3決算統計（公営企業）\12 ★経営比較分析表★\02　R2決算分\03 市町村等→県（1.26〆）\下水道事業\16身延町\"/>
    </mc:Choice>
  </mc:AlternateContent>
  <workbookProtection workbookAlgorithmName="SHA-512" workbookHashValue="McTMVJI6XvVDsxFzgy2Hx974rXOm48QdxGqiYaclAnBmw1cvkg65gjwyG6G/tXW2VFzIcAjlZ2ZsDJUSw9aXqg==" workbookSaltValue="VHiHWaZcQ6Ks0iAQqzGaMw==" workbookSpinCount="100000" lockStructure="1"/>
  <bookViews>
    <workbookView xWindow="0" yWindow="0" windowWidth="16457" windowHeight="5554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K86" i="4"/>
  <c r="J86" i="4"/>
  <c r="I86" i="4"/>
  <c r="E86" i="4"/>
  <c r="AT10" i="4"/>
  <c r="AL10" i="4"/>
  <c r="AD10" i="4"/>
  <c r="W10" i="4"/>
  <c r="I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<sst xmlns="http://schemas.openxmlformats.org/spreadsheetml/2006/main" count="236" uniqueCount="118">
  <si>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</si>
  <si>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</si>
  <si>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</si>
  <si>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</si>
  <si>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</si>
  <si>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</si>
  <si>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</si>
  <si>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</si>
  <si>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</si>
  <si>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</si>
  <si>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</si>
  <si>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</si>
  <si>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</si>
  <si>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</si>
  <si>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</si>
  <si>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</si>
  <si>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</si>
  <si>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</si>
  <si>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</si>
  <si>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</si>
  <si>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</si>
  <si>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</si>
  <si>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</si>
  <si>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</si>
  <si>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</si>
  <si>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</si>
  <si>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</si>
  <si>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</si>
  <si>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</si>
  <si>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</si>
  <si>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</si>
  <si>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</si>
  <si>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</si>
  <si>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</si>
  <si>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</si>
  <si>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</si>
  <si>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</si>
  <si>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</si>
  <si>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</si>
  <si>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</si>
  <si>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</si>
  <si>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</si>
  <si>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</si>
  <si>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</si>
  <si>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</si>
  <si>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</si>
  <si>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</si>
  <si>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</si>
  <si>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</si>
  <si>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</si>
  <si>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</si>
  <si>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</si>
  <si>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</si>
  <si>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</si>
  <si>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</si>
  <si>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</si>
  <si>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</si>
  <si>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</si>
  <si>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</si>
  <si>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</si>
  <si>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</si>
  <si>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</si>
  <si>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</si>
  <si>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</si>
  <si>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</si>
  <si>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</si>
  <si>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</si>
  <si>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</si>
  <si>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</si>
  <si>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</si>
  <si>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</si>
  <si>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</si>
  <si>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</si>
  <si>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</si>
  <si>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</si>
  <si>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</si>
  <si>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</si>
  <si>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</si>
  <si>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</si>
  <si>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</si>
  <si>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</si>
  <si>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</si>
  <si>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</si>
  <si>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</si>
  <si>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</si>
  <si>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</si>
  <si>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</si>
  <si>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</si>
  <si>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</si>
  <si>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</si>
  <si>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</si>
  <si>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</si>
  <si>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</si>
  <si>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</si>
  <si>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</si>
  <si>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</si>
  <si>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</si>
  <si>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身延町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</si>
  <si>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</si>
  <si>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</si>
  <si>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</si>
  <si>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</si>
  <si>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</si>
  <si>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</si>
  <si>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</si>
  <si>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</si>
  <si>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</si>
  <si>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</si>
  <si>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</si>
  <si>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</si>
  <si>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</si>
  <si>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</si>
  <si>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</si>
  <si>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</si>
  <si>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</si>
  <si>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管渠改善率は、平成28年度から0％となっている。
　平成30年度末で20年以上経過しており、老朽化の状況把握が必要とってきている。</t>
    <rPh sb="1" eb="3">
      <t>カンキョ</t>
    </rPh>
    <rPh sb="3" eb="5">
      <t>カイゼン</t>
    </rPh>
    <rPh sb="27" eb="29">
      <t>ヘイセイ</t>
    </rPh>
    <rPh sb="31" eb="33">
      <t>ネンド</t>
    </rPh>
    <rPh sb="33" eb="34">
      <t>マツ</t>
    </rPh>
    <rPh sb="37" eb="38">
      <t>ネン</t>
    </rPh>
    <rPh sb="38" eb="40">
      <t>イジョウ</t>
    </rPh>
    <rPh sb="40" eb="42">
      <t>ケイカ</t>
    </rPh>
    <rPh sb="47" eb="50">
      <t>ロウキュウカ</t>
    </rPh>
    <rPh sb="51" eb="53">
      <t>ジョウキョウ</t>
    </rPh>
    <rPh sb="53" eb="55">
      <t>ハアク</t>
    </rPh>
    <rPh sb="56" eb="58">
      <t>ヒツヨウ</t>
    </rPh>
    <phoneticPr fontId="4"/>
  </si>
  <si>
    <t>　経営の健全化、効率性について、平均値と比べて不良の数値があり、適正な使用料収入の確保及び汚水処理費の削減、経営改善に向けた取り組みが必要な状況である。
　老朽化については、状況把握が必要となってきている。</t>
    <rPh sb="32" eb="34">
      <t>テキセイ</t>
    </rPh>
    <rPh sb="35" eb="38">
      <t>シヨウリョウ</t>
    </rPh>
    <rPh sb="38" eb="40">
      <t>シュウニュウ</t>
    </rPh>
    <rPh sb="41" eb="43">
      <t>カクホ</t>
    </rPh>
    <rPh sb="43" eb="44">
      <t>オヨ</t>
    </rPh>
    <rPh sb="45" eb="47">
      <t>オスイ</t>
    </rPh>
    <rPh sb="47" eb="49">
      <t>ショリ</t>
    </rPh>
    <rPh sb="49" eb="50">
      <t>ヒ</t>
    </rPh>
    <rPh sb="51" eb="53">
      <t>サクゲン</t>
    </rPh>
    <rPh sb="54" eb="56">
      <t>ケイエイ</t>
    </rPh>
    <rPh sb="56" eb="58">
      <t>カイゼン</t>
    </rPh>
    <rPh sb="59" eb="60">
      <t>ム</t>
    </rPh>
    <rPh sb="62" eb="63">
      <t>ト</t>
    </rPh>
    <rPh sb="64" eb="65">
      <t>ク</t>
    </rPh>
    <rPh sb="67" eb="69">
      <t>ヒツヨウ</t>
    </rPh>
    <rPh sb="70" eb="72">
      <t>ジョウキョウ</t>
    </rPh>
    <rPh sb="78" eb="81">
      <t>ロウキュウカ</t>
    </rPh>
    <rPh sb="87" eb="89">
      <t>ジョウキョウ</t>
    </rPh>
    <rPh sb="89" eb="91">
      <t>ハアク</t>
    </rPh>
    <rPh sb="92" eb="94">
      <t>ヒツヨウ</t>
    </rPh>
    <phoneticPr fontId="4"/>
  </si>
  <si>
    <r>
      <t>　収益的収支比率は、前年度までと比べて低くなっているが、今後も経営状況維持できるよう取り組んでいく。
　</t>
    </r>
    <r>
      <rPr>
        <sz val="11"/>
        <rFont val="ＭＳ ゴシック"/>
        <family val="3"/>
        <charset val="128"/>
      </rPr>
      <t>企業債残高対事業規模比率は、H28までと比べて高いが、一般会計繰入基準を総務省基準に基づいて算定したためである。</t>
    </r>
    <r>
      <rPr>
        <sz val="11"/>
        <color theme="1"/>
        <rFont val="ＭＳ ゴシック"/>
        <family val="3"/>
        <charset val="128"/>
      </rPr>
      <t xml:space="preserve">
　経費回収率は平均値57.08%に比べて34.97%と低く、汚水処理原価は平均値の274.99円に比べて476.94円と高くなっている。在住家庭の接続は完了しており、接続率の増加は今後見込めない状況であるが、適正な使用料収入の確保及び汚水処理費の削減が必要である。
　施設利用率は平均値の54.83%に比べて46.94%と低い。
　水洗化率は100％である。</t>
    </r>
    <rPh sb="19" eb="20">
      <t>ヒク</t>
    </rPh>
    <rPh sb="28" eb="30">
      <t>コンゴ</t>
    </rPh>
    <rPh sb="31" eb="33">
      <t>ケイエイ</t>
    </rPh>
    <rPh sb="33" eb="35">
      <t>ジョウキョウ</t>
    </rPh>
    <rPh sb="35" eb="37">
      <t>イジ</t>
    </rPh>
    <rPh sb="42" eb="43">
      <t>ト</t>
    </rPh>
    <rPh sb="44" eb="45">
      <t>ク</t>
    </rPh>
    <rPh sb="116" eb="119">
      <t>ヘイキンチ</t>
    </rPh>
    <rPh sb="126" eb="127">
      <t>クラ</t>
    </rPh>
    <rPh sb="136" eb="137">
      <t>ヒク</t>
    </rPh>
    <rPh sb="139" eb="141">
      <t>オスイ</t>
    </rPh>
    <rPh sb="141" eb="143">
      <t>ショリ</t>
    </rPh>
    <rPh sb="143" eb="145">
      <t>ゲンカ</t>
    </rPh>
    <rPh sb="146" eb="149">
      <t>ヘイキンチ</t>
    </rPh>
    <rPh sb="156" eb="157">
      <t>エン</t>
    </rPh>
    <rPh sb="158" eb="159">
      <t>クラ</t>
    </rPh>
    <rPh sb="167" eb="168">
      <t>エン</t>
    </rPh>
    <rPh sb="169" eb="170">
      <t>タカ</t>
    </rPh>
    <rPh sb="177" eb="179">
      <t>ザイジュウ</t>
    </rPh>
    <rPh sb="179" eb="181">
      <t>カテイ</t>
    </rPh>
    <rPh sb="182" eb="184">
      <t>セツゾク</t>
    </rPh>
    <rPh sb="185" eb="187">
      <t>カンリョウ</t>
    </rPh>
    <rPh sb="192" eb="194">
      <t>セツゾク</t>
    </rPh>
    <rPh sb="194" eb="195">
      <t>リツ</t>
    </rPh>
    <rPh sb="196" eb="198">
      <t>ゾウカ</t>
    </rPh>
    <rPh sb="199" eb="201">
      <t>コンゴ</t>
    </rPh>
    <rPh sb="201" eb="203">
      <t>ミコ</t>
    </rPh>
    <rPh sb="206" eb="208">
      <t>ジョウキョウ</t>
    </rPh>
    <rPh sb="213" eb="215">
      <t>テキセイ</t>
    </rPh>
    <rPh sb="216" eb="219">
      <t>シヨウリョウ</t>
    </rPh>
    <rPh sb="219" eb="221">
      <t>シュウニュウ</t>
    </rPh>
    <rPh sb="222" eb="224">
      <t>カクホ</t>
    </rPh>
    <rPh sb="224" eb="225">
      <t>オヨ</t>
    </rPh>
    <rPh sb="226" eb="228">
      <t>オスイ</t>
    </rPh>
    <rPh sb="228" eb="230">
      <t>ショリ</t>
    </rPh>
    <rPh sb="230" eb="231">
      <t>ヒ</t>
    </rPh>
    <rPh sb="232" eb="234">
      <t>サクゲン</t>
    </rPh>
    <rPh sb="235" eb="237">
      <t>ヒツヨウ</t>
    </rPh>
    <rPh sb="243" eb="245">
      <t>シセツ</t>
    </rPh>
    <rPh sb="245" eb="247">
      <t>リヨウ</t>
    </rPh>
    <rPh sb="247" eb="248">
      <t>リツ</t>
    </rPh>
    <rPh sb="249" eb="252">
      <t>ヘイキンチ</t>
    </rPh>
    <rPh sb="260" eb="261">
      <t>クラ</t>
    </rPh>
    <rPh sb="270" eb="271">
      <t>ヒク</t>
    </rPh>
    <rPh sb="275" eb="278">
      <t>スイセンカ</t>
    </rPh>
    <rPh sb="278" eb="279">
      <t>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</si>
</sst>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3-483B-9D57-FC29AB269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2.0499999999999998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63-483B-9D57-FC29AB269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48.98</c:v>
                </c:pt>
                <c:pt idx="1">
                  <c:v>48.98</c:v>
                </c:pt>
                <c:pt idx="2">
                  <c:v>44.9</c:v>
                </c:pt>
                <c:pt idx="3">
                  <c:v>42.86</c:v>
                </c:pt>
                <c:pt idx="4">
                  <c:v>46.94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EE-4516-8CC3-CE7FD1608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60.65</c:v>
                </c:pt>
                <c:pt idx="1">
                  <c:v>51.75</c:v>
                </c:pt>
                <c:pt idx="2">
                  <c:v>50.68</c:v>
                </c:pt>
                <c:pt idx="3">
                  <c:v>50.14</c:v>
                </c:pt>
                <c:pt idx="4">
                  <c:v>54.83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EE-4516-8CC3-CE7FD1608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6E-4958-8544-9C630F633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84.58</c:v>
                </c:pt>
                <c:pt idx="1">
                  <c:v>84.84</c:v>
                </c:pt>
                <c:pt idx="2">
                  <c:v>84.86</c:v>
                </c:pt>
                <c:pt idx="3">
                  <c:v>84.98</c:v>
                </c:pt>
                <c:pt idx="4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6E-4958-8544-9C630F633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91.28</c:v>
                </c:pt>
                <c:pt idx="1">
                  <c:v>96.27</c:v>
                </c:pt>
                <c:pt idx="2">
                  <c:v>100</c:v>
                </c:pt>
                <c:pt idx="3">
                  <c:v>100</c:v>
                </c:pt>
                <c:pt idx="4">
                  <c:v>99.95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9-4ACF-94BD-E0364A04E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B9-4ACF-94BD-E0364A04E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A0-4FB2-A341-0A6C03D6F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A0-4FB2-A341-0A6C03D6F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6-4BCA-829B-26C1E3AA0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A6-4BCA-829B-26C1E3AA0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A9-44BF-91D1-D6F780F10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A9-44BF-91D1-D6F780F10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EB-423B-AF0A-8C1AD074F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B-423B-AF0A-8C1AD074F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570.45000000000005</c:v>
                </c:pt>
                <c:pt idx="1">
                  <c:v>226.32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1520.45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16-4A70-A65D-4E568574E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974.93</c:v>
                </c:pt>
                <c:pt idx="1">
                  <c:v>855.8</c:v>
                </c:pt>
                <c:pt idx="2">
                  <c:v>789.46</c:v>
                </c:pt>
                <c:pt idx="3">
                  <c:v>826.83</c:v>
                </c:pt>
                <c:pt idx="4">
                  <c:v>867.83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16-4A70-A65D-4E568574E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27.89</c:v>
                </c:pt>
                <c:pt idx="1">
                  <c:v>19.989999999999998</c:v>
                </c:pt>
                <c:pt idx="2">
                  <c:v>16.59</c:v>
                </c:pt>
                <c:pt idx="3">
                  <c:v>25.01</c:v>
                </c:pt>
                <c:pt idx="4">
                  <c:v>34.97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06-40F3-8352-951ED6C8A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55.32</c:v>
                </c:pt>
                <c:pt idx="1">
                  <c:v>59.8</c:v>
                </c:pt>
                <c:pt idx="2">
                  <c:v>57.77</c:v>
                </c:pt>
                <c:pt idx="3">
                  <c:v>57.31</c:v>
                </c:pt>
                <c:pt idx="4">
                  <c:v>57.08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06-40F3-8352-951ED6C8A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544.48</c:v>
                </c:pt>
                <c:pt idx="1">
                  <c:v>799.88</c:v>
                </c:pt>
                <c:pt idx="2">
                  <c:v>1036.25</c:v>
                </c:pt>
                <c:pt idx="3">
                  <c:v>709.65</c:v>
                </c:pt>
                <c:pt idx="4">
                  <c:v>476.94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84-4615-AE6F-293C89670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283.17</c:v>
                </c:pt>
                <c:pt idx="1">
                  <c:v>263.76</c:v>
                </c:pt>
                <c:pt idx="2">
                  <c:v>274.35000000000002</c:v>
                </c:pt>
                <c:pt idx="3">
                  <c:v>273.52</c:v>
                </c:pt>
                <c:pt idx="4">
                  <c:v>274.99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84-4615-AE6F-293C89670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M14" zoomScaleNormal="100" workbookViewId="0">
      <selection activeCell="BL45" sqref="BL45:BZ46"/>
    </sheetView>
  </sheetViews>
  <sheetFormatPr defaultColWidth="2.61328125" defaultRowHeight="13.3" x14ac:dyDescent="0.25"/>
  <cols>
    <col min="1" max="1" width="2.61328125" customWidth="1"/>
    <col min="2" max="62" width="3.765625" customWidth="1"/>
    <col min="64" max="78" width="3.15234375" customWidth="1"/>
    <col min="79" max="79" width="4.4609375" bestFit="1" customWidth="1"/>
    <col min="81" max="82" width="4.4609375" bestFit="1" customWidth="1"/>
  </cols>
  <sheetData>
    <row r="1" spans="1:78" ht="17.2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2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2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5">
      <c r="A6" s="2"/>
      <c r="B6" s="44" t="str">
        <f>データ!H6</f>
        <v>山梨県　身延町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11054</v>
      </c>
      <c r="AM8" s="51"/>
      <c r="AN8" s="51"/>
      <c r="AO8" s="51"/>
      <c r="AP8" s="51"/>
      <c r="AQ8" s="51"/>
      <c r="AR8" s="51"/>
      <c r="AS8" s="51"/>
      <c r="AT8" s="46">
        <f>データ!T6</f>
        <v>301.98</v>
      </c>
      <c r="AU8" s="46"/>
      <c r="AV8" s="46"/>
      <c r="AW8" s="46"/>
      <c r="AX8" s="46"/>
      <c r="AY8" s="46"/>
      <c r="AZ8" s="46"/>
      <c r="BA8" s="46"/>
      <c r="BB8" s="46">
        <f>データ!U6</f>
        <v>36.61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0.68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3560</v>
      </c>
      <c r="AE10" s="51"/>
      <c r="AF10" s="51"/>
      <c r="AG10" s="51"/>
      <c r="AH10" s="51"/>
      <c r="AI10" s="51"/>
      <c r="AJ10" s="51"/>
      <c r="AK10" s="2"/>
      <c r="AL10" s="51">
        <f>データ!V6</f>
        <v>75</v>
      </c>
      <c r="AM10" s="51"/>
      <c r="AN10" s="51"/>
      <c r="AO10" s="51"/>
      <c r="AP10" s="51"/>
      <c r="AQ10" s="51"/>
      <c r="AR10" s="51"/>
      <c r="AS10" s="51"/>
      <c r="AT10" s="46">
        <f>データ!W6</f>
        <v>0.06</v>
      </c>
      <c r="AU10" s="46"/>
      <c r="AV10" s="46"/>
      <c r="AW10" s="46"/>
      <c r="AX10" s="46"/>
      <c r="AY10" s="46"/>
      <c r="AZ10" s="46"/>
      <c r="BA10" s="46"/>
      <c r="BB10" s="46">
        <f>データ!X6</f>
        <v>1250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2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2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2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117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2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2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2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2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2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2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2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2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2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2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2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2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2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2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2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2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2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2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2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2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2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2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2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2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2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2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2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2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2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2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2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115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2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2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2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2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2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2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2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2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2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2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2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2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2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2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2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2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2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2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2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116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2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2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2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2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2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2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2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2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2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2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2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2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2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2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2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2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25">
      <c r="C83" s="2" t="s">
        <v>30</v>
      </c>
    </row>
    <row r="84" spans="1:78" x14ac:dyDescent="0.25">
      <c r="C84" s="2"/>
    </row>
    <row r="85" spans="1:78" hidden="1" x14ac:dyDescent="0.2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2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【832.52】</v>
      </c>
      <c r="I86" s="26" t="str">
        <f>データ!CA6</f>
        <v>【60.94】</v>
      </c>
      <c r="J86" s="26" t="str">
        <f>データ!CL6</f>
        <v>【253.04】</v>
      </c>
      <c r="K86" s="26" t="str">
        <f>データ!CW6</f>
        <v>【54.84】</v>
      </c>
      <c r="L86" s="26" t="str">
        <f>データ!DH6</f>
        <v>【86.60】</v>
      </c>
      <c r="M86" s="26" t="s">
        <v>43</v>
      </c>
      <c r="N86" s="26" t="s">
        <v>44</v>
      </c>
      <c r="O86" s="26" t="str">
        <f>データ!EO6</f>
        <v>【0.16】</v>
      </c>
    </row>
  </sheetData>
  <sheetProtection algorithmName="SHA-512" hashValue="NwcVhKc5pIptcbpFCYXQ2+To9HjxcoCiwMuBdTNzlcxwP0XtKtEwEB7BFdVc4rA+f0Sb67GEG6K1kDlOFHS5AA==" saltValue="cRbEOWgcUYAp9WIgMELA3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3" x14ac:dyDescent="0.25"/>
  <cols>
    <col min="2" max="144" width="11.84375" customWidth="1"/>
  </cols>
  <sheetData>
    <row r="1" spans="1:145" x14ac:dyDescent="0.2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2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2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28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25">
      <c r="A4" s="28" t="s">
        <v>56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60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61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65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67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2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25">
      <c r="A6" s="28" t="s">
        <v>96</v>
      </c>
      <c r="B6" s="33">
        <f>B7</f>
        <v>2020</v>
      </c>
      <c r="C6" s="33">
        <f t="shared" ref="C6:X6" si="3">C7</f>
        <v>193658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山梨県　身延町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0.68</v>
      </c>
      <c r="Q6" s="34">
        <f t="shared" si="3"/>
        <v>100</v>
      </c>
      <c r="R6" s="34">
        <f t="shared" si="3"/>
        <v>3560</v>
      </c>
      <c r="S6" s="34">
        <f t="shared" si="3"/>
        <v>11054</v>
      </c>
      <c r="T6" s="34">
        <f t="shared" si="3"/>
        <v>301.98</v>
      </c>
      <c r="U6" s="34">
        <f t="shared" si="3"/>
        <v>36.61</v>
      </c>
      <c r="V6" s="34">
        <f t="shared" si="3"/>
        <v>75</v>
      </c>
      <c r="W6" s="34">
        <f t="shared" si="3"/>
        <v>0.06</v>
      </c>
      <c r="X6" s="34">
        <f t="shared" si="3"/>
        <v>1250</v>
      </c>
      <c r="Y6" s="35">
        <f>IF(Y7="",NA(),Y7)</f>
        <v>91.28</v>
      </c>
      <c r="Z6" s="35">
        <f t="shared" ref="Z6:AH6" si="4">IF(Z7="",NA(),Z7)</f>
        <v>96.27</v>
      </c>
      <c r="AA6" s="35">
        <f t="shared" si="4"/>
        <v>100</v>
      </c>
      <c r="AB6" s="35">
        <f t="shared" si="4"/>
        <v>100</v>
      </c>
      <c r="AC6" s="35">
        <f t="shared" si="4"/>
        <v>99.95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570.45000000000005</v>
      </c>
      <c r="BG6" s="35">
        <f t="shared" ref="BG6:BO6" si="7">IF(BG7="",NA(),BG7)</f>
        <v>226.32</v>
      </c>
      <c r="BH6" s="34">
        <f t="shared" si="7"/>
        <v>0</v>
      </c>
      <c r="BI6" s="34">
        <f t="shared" si="7"/>
        <v>0</v>
      </c>
      <c r="BJ6" s="35">
        <f t="shared" si="7"/>
        <v>1520.45</v>
      </c>
      <c r="BK6" s="35">
        <f t="shared" si="7"/>
        <v>974.93</v>
      </c>
      <c r="BL6" s="35">
        <f t="shared" si="7"/>
        <v>855.8</v>
      </c>
      <c r="BM6" s="35">
        <f t="shared" si="7"/>
        <v>789.46</v>
      </c>
      <c r="BN6" s="35">
        <f t="shared" si="7"/>
        <v>826.83</v>
      </c>
      <c r="BO6" s="35">
        <f t="shared" si="7"/>
        <v>867.83</v>
      </c>
      <c r="BP6" s="34" t="str">
        <f>IF(BP7="","",IF(BP7="-","【-】","【"&amp;SUBSTITUTE(TEXT(BP7,"#,##0.00"),"-","△")&amp;"】"))</f>
        <v>【832.52】</v>
      </c>
      <c r="BQ6" s="35">
        <f>IF(BQ7="",NA(),BQ7)</f>
        <v>27.89</v>
      </c>
      <c r="BR6" s="35">
        <f t="shared" ref="BR6:BZ6" si="8">IF(BR7="",NA(),BR7)</f>
        <v>19.989999999999998</v>
      </c>
      <c r="BS6" s="35">
        <f t="shared" si="8"/>
        <v>16.59</v>
      </c>
      <c r="BT6" s="35">
        <f t="shared" si="8"/>
        <v>25.01</v>
      </c>
      <c r="BU6" s="35">
        <f t="shared" si="8"/>
        <v>34.97</v>
      </c>
      <c r="BV6" s="35">
        <f t="shared" si="8"/>
        <v>55.32</v>
      </c>
      <c r="BW6" s="35">
        <f t="shared" si="8"/>
        <v>59.8</v>
      </c>
      <c r="BX6" s="35">
        <f t="shared" si="8"/>
        <v>57.77</v>
      </c>
      <c r="BY6" s="35">
        <f t="shared" si="8"/>
        <v>57.31</v>
      </c>
      <c r="BZ6" s="35">
        <f t="shared" si="8"/>
        <v>57.08</v>
      </c>
      <c r="CA6" s="34" t="str">
        <f>IF(CA7="","",IF(CA7="-","【-】","【"&amp;SUBSTITUTE(TEXT(CA7,"#,##0.00"),"-","△")&amp;"】"))</f>
        <v>【60.94】</v>
      </c>
      <c r="CB6" s="35">
        <f>IF(CB7="",NA(),CB7)</f>
        <v>544.48</v>
      </c>
      <c r="CC6" s="35">
        <f t="shared" ref="CC6:CK6" si="9">IF(CC7="",NA(),CC7)</f>
        <v>799.88</v>
      </c>
      <c r="CD6" s="35">
        <f t="shared" si="9"/>
        <v>1036.25</v>
      </c>
      <c r="CE6" s="35">
        <f t="shared" si="9"/>
        <v>709.65</v>
      </c>
      <c r="CF6" s="35">
        <f t="shared" si="9"/>
        <v>476.94</v>
      </c>
      <c r="CG6" s="35">
        <f t="shared" si="9"/>
        <v>283.17</v>
      </c>
      <c r="CH6" s="35">
        <f t="shared" si="9"/>
        <v>263.76</v>
      </c>
      <c r="CI6" s="35">
        <f t="shared" si="9"/>
        <v>274.35000000000002</v>
      </c>
      <c r="CJ6" s="35">
        <f t="shared" si="9"/>
        <v>273.52</v>
      </c>
      <c r="CK6" s="35">
        <f t="shared" si="9"/>
        <v>274.99</v>
      </c>
      <c r="CL6" s="34" t="str">
        <f>IF(CL7="","",IF(CL7="-","【-】","【"&amp;SUBSTITUTE(TEXT(CL7,"#,##0.00"),"-","△")&amp;"】"))</f>
        <v>【253.04】</v>
      </c>
      <c r="CM6" s="35">
        <f>IF(CM7="",NA(),CM7)</f>
        <v>48.98</v>
      </c>
      <c r="CN6" s="35">
        <f t="shared" ref="CN6:CV6" si="10">IF(CN7="",NA(),CN7)</f>
        <v>48.98</v>
      </c>
      <c r="CO6" s="35">
        <f t="shared" si="10"/>
        <v>44.9</v>
      </c>
      <c r="CP6" s="35">
        <f t="shared" si="10"/>
        <v>42.86</v>
      </c>
      <c r="CQ6" s="35">
        <f t="shared" si="10"/>
        <v>46.94</v>
      </c>
      <c r="CR6" s="35">
        <f t="shared" si="10"/>
        <v>60.65</v>
      </c>
      <c r="CS6" s="35">
        <f t="shared" si="10"/>
        <v>51.75</v>
      </c>
      <c r="CT6" s="35">
        <f t="shared" si="10"/>
        <v>50.68</v>
      </c>
      <c r="CU6" s="35">
        <f t="shared" si="10"/>
        <v>50.14</v>
      </c>
      <c r="CV6" s="35">
        <f t="shared" si="10"/>
        <v>54.83</v>
      </c>
      <c r="CW6" s="34" t="str">
        <f>IF(CW7="","",IF(CW7="-","【-】","【"&amp;SUBSTITUTE(TEXT(CW7,"#,##0.00"),"-","△")&amp;"】"))</f>
        <v>【54.84】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84.58</v>
      </c>
      <c r="DD6" s="35">
        <f t="shared" si="11"/>
        <v>84.84</v>
      </c>
      <c r="DE6" s="35">
        <f t="shared" si="11"/>
        <v>84.86</v>
      </c>
      <c r="DF6" s="35">
        <f t="shared" si="11"/>
        <v>84.98</v>
      </c>
      <c r="DG6" s="35">
        <f t="shared" si="11"/>
        <v>84.7</v>
      </c>
      <c r="DH6" s="34" t="str">
        <f>IF(DH7="","",IF(DH7="-","【-】","【"&amp;SUBSTITUTE(TEXT(DH7,"#,##0.00"),"-","△")&amp;"】"))</f>
        <v>【86.60】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2.0499999999999998</v>
      </c>
      <c r="EK6" s="35">
        <f t="shared" si="14"/>
        <v>0.01</v>
      </c>
      <c r="EL6" s="35">
        <f t="shared" si="14"/>
        <v>0.01</v>
      </c>
      <c r="EM6" s="35">
        <f t="shared" si="14"/>
        <v>0.02</v>
      </c>
      <c r="EN6" s="35">
        <f t="shared" si="14"/>
        <v>0.25</v>
      </c>
      <c r="EO6" s="34" t="str">
        <f>IF(EO7="","",IF(EO7="-","【-】","【"&amp;SUBSTITUTE(TEXT(EO7,"#,##0.00"),"-","△")&amp;"】"))</f>
        <v>【0.16】</v>
      </c>
    </row>
    <row r="7" spans="1:145" s="36" customFormat="1" x14ac:dyDescent="0.25">
      <c r="A7" s="28"/>
      <c r="B7" s="37">
        <v>2020</v>
      </c>
      <c r="C7" s="37">
        <v>193658</v>
      </c>
      <c r="D7" s="37">
        <v>47</v>
      </c>
      <c r="E7" s="37">
        <v>17</v>
      </c>
      <c r="F7" s="37">
        <v>5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0.68</v>
      </c>
      <c r="Q7" s="38">
        <v>100</v>
      </c>
      <c r="R7" s="38">
        <v>3560</v>
      </c>
      <c r="S7" s="38">
        <v>11054</v>
      </c>
      <c r="T7" s="38">
        <v>301.98</v>
      </c>
      <c r="U7" s="38">
        <v>36.61</v>
      </c>
      <c r="V7" s="38">
        <v>75</v>
      </c>
      <c r="W7" s="38">
        <v>0.06</v>
      </c>
      <c r="X7" s="38">
        <v>1250</v>
      </c>
      <c r="Y7" s="38">
        <v>91.28</v>
      </c>
      <c r="Z7" s="38">
        <v>96.27</v>
      </c>
      <c r="AA7" s="38">
        <v>100</v>
      </c>
      <c r="AB7" s="38">
        <v>100</v>
      </c>
      <c r="AC7" s="38">
        <v>99.95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570.45000000000005</v>
      </c>
      <c r="BG7" s="38">
        <v>226.32</v>
      </c>
      <c r="BH7" s="38">
        <v>0</v>
      </c>
      <c r="BI7" s="38">
        <v>0</v>
      </c>
      <c r="BJ7" s="38">
        <v>1520.45</v>
      </c>
      <c r="BK7" s="38">
        <v>974.93</v>
      </c>
      <c r="BL7" s="38">
        <v>855.8</v>
      </c>
      <c r="BM7" s="38">
        <v>789.46</v>
      </c>
      <c r="BN7" s="38">
        <v>826.83</v>
      </c>
      <c r="BO7" s="38">
        <v>867.83</v>
      </c>
      <c r="BP7" s="38">
        <v>832.52</v>
      </c>
      <c r="BQ7" s="38">
        <v>27.89</v>
      </c>
      <c r="BR7" s="38">
        <v>19.989999999999998</v>
      </c>
      <c r="BS7" s="38">
        <v>16.59</v>
      </c>
      <c r="BT7" s="38">
        <v>25.01</v>
      </c>
      <c r="BU7" s="38">
        <v>34.97</v>
      </c>
      <c r="BV7" s="38">
        <v>55.32</v>
      </c>
      <c r="BW7" s="38">
        <v>59.8</v>
      </c>
      <c r="BX7" s="38">
        <v>57.77</v>
      </c>
      <c r="BY7" s="38">
        <v>57.31</v>
      </c>
      <c r="BZ7" s="38">
        <v>57.08</v>
      </c>
      <c r="CA7" s="38">
        <v>60.94</v>
      </c>
      <c r="CB7" s="38">
        <v>544.48</v>
      </c>
      <c r="CC7" s="38">
        <v>799.88</v>
      </c>
      <c r="CD7" s="38">
        <v>1036.25</v>
      </c>
      <c r="CE7" s="38">
        <v>709.65</v>
      </c>
      <c r="CF7" s="38">
        <v>476.94</v>
      </c>
      <c r="CG7" s="38">
        <v>283.17</v>
      </c>
      <c r="CH7" s="38">
        <v>263.76</v>
      </c>
      <c r="CI7" s="38">
        <v>274.35000000000002</v>
      </c>
      <c r="CJ7" s="38">
        <v>273.52</v>
      </c>
      <c r="CK7" s="38">
        <v>274.99</v>
      </c>
      <c r="CL7" s="38">
        <v>253.04</v>
      </c>
      <c r="CM7" s="38">
        <v>48.98</v>
      </c>
      <c r="CN7" s="38">
        <v>48.98</v>
      </c>
      <c r="CO7" s="38">
        <v>44.9</v>
      </c>
      <c r="CP7" s="38">
        <v>42.86</v>
      </c>
      <c r="CQ7" s="38">
        <v>46.94</v>
      </c>
      <c r="CR7" s="38">
        <v>60.65</v>
      </c>
      <c r="CS7" s="38">
        <v>51.75</v>
      </c>
      <c r="CT7" s="38">
        <v>50.68</v>
      </c>
      <c r="CU7" s="38">
        <v>50.14</v>
      </c>
      <c r="CV7" s="38">
        <v>54.83</v>
      </c>
      <c r="CW7" s="38">
        <v>54.84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84.58</v>
      </c>
      <c r="DD7" s="38">
        <v>84.84</v>
      </c>
      <c r="DE7" s="38">
        <v>84.86</v>
      </c>
      <c r="DF7" s="38">
        <v>84.98</v>
      </c>
      <c r="DG7" s="38">
        <v>84.7</v>
      </c>
      <c r="DH7" s="38">
        <v>86.6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2.0499999999999998</v>
      </c>
      <c r="EK7" s="38">
        <v>0.01</v>
      </c>
      <c r="EL7" s="38">
        <v>0.01</v>
      </c>
      <c r="EM7" s="38">
        <v>0.02</v>
      </c>
      <c r="EN7" s="38">
        <v>0.25</v>
      </c>
      <c r="EO7" s="38">
        <v>0.16</v>
      </c>
    </row>
    <row r="8" spans="1:145" x14ac:dyDescent="0.2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2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2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2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25">
      <c r="B12">
        <v>1</v>
      </c>
      <c r="C12">
        <v>1</v>
      </c>
      <c r="D12">
        <v>1</v>
      </c>
      <c r="E12">
        <v>1</v>
      </c>
      <c r="F12">
        <v>2</v>
      </c>
      <c r="G12" t="s">
        <v>111</v>
      </c>
    </row>
    <row r="13" spans="1:145" x14ac:dyDescent="0.25">
      <c r="B13" t="s">
        <v>112</v>
      </c>
      <c r="C13" t="s">
        <v>112</v>
      </c>
      <c r="D13" t="s">
        <v>112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山梨県</cp:lastModifiedBy>
  <dcterms:created xsi:type="dcterms:W3CDTF">2021-12-03T07:58:17Z</dcterms:created>
  <dcterms:modified xsi:type="dcterms:W3CDTF">2022-02-21T01:44:56Z</dcterms:modified>
  <cp:category/>
</cp:coreProperties>
</file>