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Q:\00229_市町村課\02\R3決算統計（公営企業）\12 ★経営比較分析表★\02　R2決算分\06 ■県HP公表■ R4.2.28\010 簡易水道\02 法非適\"/>
    </mc:Choice>
  </mc:AlternateContent>
  <workbookProtection workbookAlgorithmName="SHA-512" workbookHashValue="gUP0IDnr3ZA42Qv2anOHuRZjtwx/eQhXYIT7apgRj/Bt5D4gdd9cZIpJ3AiaGuOMyasq0nHSQVIYH0ovz+gTKA==" workbookSaltValue="glmlv9jZgPtuDM1FMp8cXA==" workbookSpinCount="100000" lockStructure="1"/>
  <bookViews>
    <workbookView xWindow="0" yWindow="0" windowWidth="20400" windowHeight="7620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<sst xmlns="http://schemas.openxmlformats.org/spreadsheetml/2006/main" count="233" uniqueCount="114">
  <si>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</si>
  <si>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</si>
  <si>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</si>
  <si>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</si>
  <si>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</si>
  <si>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</si>
  <si>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</si>
  <si>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</si>
  <si>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</si>
  <si>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</si>
  <si>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</si>
  <si>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</si>
  <si>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</si>
  <si>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</si>
  <si>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</si>
  <si>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</si>
  <si>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</si>
  <si>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管理者の情報</t>
    <rPh sb="0" eb="2">
      <t>カンリ</t>
    </rPh>
    <rPh sb="2" eb="3">
      <t>シャ</t>
    </rPh>
    <rPh sb="4" eb="6">
      <t>ジョウホウ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</si>
  <si>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</si>
  <si>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</si>
  <si>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</si>
  <si>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</si>
  <si>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</si>
  <si>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</si>
  <si>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</si>
  <si>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</si>
  <si>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</si>
  <si>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</si>
  <si>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1⑥</t>
  </si>
  <si>
    <t>小項目</t>
    <rPh sb="0" eb="3">
      <t>ショウコウモク</t>
    </rPh>
    <phoneticPr fontId="1"/>
  </si>
  <si>
    <t>現在給水人口(人)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</si>
  <si>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</si>
  <si>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1"/>
  </si>
  <si>
    <t>－</t>
  </si>
  <si>
    <t>　収益的収支比率はここ数年100％前後で推移しているものの、一般会計からの繰入金等の給水収益以外が頼りになっている。秋山簡易水道事業で料金改定を行ったことで、財源に占める一般会計からの繰入金の割合が減少し、料金回収率が昨年度に比べ大幅に増加しており、類似団体と比較すると高い。
　秋山簡易水道事業では更に令和３年度、５年度にも料金改定を行い、今後経営状況の更なる改善が期待できる。
　仲間川簡易水道事業についても、令和３年度、５年度の２回に分け段階的に料金改定を行うため、経営基盤の強化につながると考えられる。
　加えてここ数年有収率が徐々に減少しているため、原因を特定し、その対策を行っていきたい。</t>
    <rPh sb="1" eb="4">
      <t>シュウエキテキ</t>
    </rPh>
    <rPh sb="4" eb="6">
      <t>シュウシ</t>
    </rPh>
    <rPh sb="6" eb="8">
      <t>ヒリツ</t>
    </rPh>
    <rPh sb="11" eb="13">
      <t>スウネン</t>
    </rPh>
    <rPh sb="17" eb="19">
      <t>ゼンゴ</t>
    </rPh>
    <rPh sb="20" eb="22">
      <t>スイイ</t>
    </rPh>
    <rPh sb="30" eb="32">
      <t>イッパン</t>
    </rPh>
    <rPh sb="32" eb="34">
      <t>カイケイ</t>
    </rPh>
    <rPh sb="37" eb="38">
      <t>ク</t>
    </rPh>
    <rPh sb="38" eb="39">
      <t>イ</t>
    </rPh>
    <rPh sb="39" eb="40">
      <t>キン</t>
    </rPh>
    <rPh sb="40" eb="41">
      <t>トウ</t>
    </rPh>
    <rPh sb="42" eb="44">
      <t>キュウスイ</t>
    </rPh>
    <rPh sb="44" eb="46">
      <t>シュウエキ</t>
    </rPh>
    <rPh sb="46" eb="48">
      <t>イガイ</t>
    </rPh>
    <rPh sb="49" eb="50">
      <t>タヨ</t>
    </rPh>
    <rPh sb="58" eb="60">
      <t>アキヤマ</t>
    </rPh>
    <rPh sb="60" eb="62">
      <t>カンイ</t>
    </rPh>
    <rPh sb="62" eb="64">
      <t>スイドウ</t>
    </rPh>
    <rPh sb="64" eb="66">
      <t>ジギョウ</t>
    </rPh>
    <rPh sb="67" eb="69">
      <t>リョウキン</t>
    </rPh>
    <rPh sb="69" eb="71">
      <t>カイテイ</t>
    </rPh>
    <rPh sb="72" eb="73">
      <t>オコナ</t>
    </rPh>
    <rPh sb="79" eb="81">
      <t>ザイゲン</t>
    </rPh>
    <rPh sb="82" eb="83">
      <t>シ</t>
    </rPh>
    <rPh sb="96" eb="98">
      <t>ワリアイ</t>
    </rPh>
    <rPh sb="99" eb="101">
      <t>ゲンショウ</t>
    </rPh>
    <rPh sb="103" eb="105">
      <t>リョウキン</t>
    </rPh>
    <rPh sb="105" eb="108">
      <t>カイシュウリツ</t>
    </rPh>
    <rPh sb="109" eb="112">
      <t>サクネンド</t>
    </rPh>
    <rPh sb="113" eb="114">
      <t>クラ</t>
    </rPh>
    <rPh sb="115" eb="117">
      <t>オオハバ</t>
    </rPh>
    <rPh sb="118" eb="120">
      <t>ゾウカ</t>
    </rPh>
    <rPh sb="125" eb="127">
      <t>ルイジ</t>
    </rPh>
    <rPh sb="127" eb="129">
      <t>ダンタイ</t>
    </rPh>
    <rPh sb="130" eb="132">
      <t>ヒカク</t>
    </rPh>
    <rPh sb="135" eb="136">
      <t>タカ</t>
    </rPh>
    <rPh sb="140" eb="142">
      <t>アキヤマ</t>
    </rPh>
    <rPh sb="142" eb="144">
      <t>カンイ</t>
    </rPh>
    <rPh sb="144" eb="146">
      <t>スイドウ</t>
    </rPh>
    <rPh sb="146" eb="148">
      <t>ジギョウ</t>
    </rPh>
    <rPh sb="150" eb="151">
      <t>サラ</t>
    </rPh>
    <rPh sb="152" eb="154">
      <t>レイワ</t>
    </rPh>
    <rPh sb="155" eb="157">
      <t>ネンド</t>
    </rPh>
    <rPh sb="159" eb="161">
      <t>ネンド</t>
    </rPh>
    <rPh sb="163" eb="165">
      <t>リョウキン</t>
    </rPh>
    <rPh sb="165" eb="167">
      <t>カイテイ</t>
    </rPh>
    <rPh sb="168" eb="169">
      <t>オコナ</t>
    </rPh>
    <rPh sb="171" eb="173">
      <t>コンゴ</t>
    </rPh>
    <rPh sb="173" eb="175">
      <t>ケイエイ</t>
    </rPh>
    <rPh sb="175" eb="177">
      <t>ジョウキョウ</t>
    </rPh>
    <rPh sb="178" eb="179">
      <t>サラ</t>
    </rPh>
    <rPh sb="181" eb="183">
      <t>カイゼン</t>
    </rPh>
    <rPh sb="184" eb="186">
      <t>キタイ</t>
    </rPh>
    <rPh sb="192" eb="194">
      <t>ナカマ</t>
    </rPh>
    <rPh sb="194" eb="195">
      <t>カワ</t>
    </rPh>
    <rPh sb="195" eb="197">
      <t>カンイ</t>
    </rPh>
    <rPh sb="197" eb="199">
      <t>スイドウ</t>
    </rPh>
    <rPh sb="199" eb="201">
      <t>ジギョウ</t>
    </rPh>
    <rPh sb="207" eb="209">
      <t>レイワ</t>
    </rPh>
    <rPh sb="210" eb="212">
      <t>ネンド</t>
    </rPh>
    <rPh sb="214" eb="216">
      <t>ネンド</t>
    </rPh>
    <rPh sb="218" eb="219">
      <t>カイ</t>
    </rPh>
    <rPh sb="220" eb="221">
      <t>ワ</t>
    </rPh>
    <rPh sb="222" eb="225">
      <t>ダンカイテキ</t>
    </rPh>
    <rPh sb="226" eb="228">
      <t>リョウキン</t>
    </rPh>
    <rPh sb="228" eb="230">
      <t>カイテイ</t>
    </rPh>
    <rPh sb="231" eb="232">
      <t>オコナ</t>
    </rPh>
    <rPh sb="236" eb="238">
      <t>ケイエイ</t>
    </rPh>
    <rPh sb="238" eb="240">
      <t>キバン</t>
    </rPh>
    <rPh sb="241" eb="243">
      <t>キョウカ</t>
    </rPh>
    <rPh sb="249" eb="250">
      <t>カンガ</t>
    </rPh>
    <rPh sb="257" eb="258">
      <t>クワ</t>
    </rPh>
    <rPh sb="262" eb="264">
      <t>スウネン</t>
    </rPh>
    <rPh sb="264" eb="265">
      <t>ユウ</t>
    </rPh>
    <rPh sb="265" eb="266">
      <t>シュウ</t>
    </rPh>
    <rPh sb="266" eb="267">
      <t>リツ</t>
    </rPh>
    <rPh sb="268" eb="270">
      <t>ジョジョ</t>
    </rPh>
    <rPh sb="271" eb="273">
      <t>ゲンショウ</t>
    </rPh>
    <rPh sb="280" eb="282">
      <t>ゲンイン</t>
    </rPh>
    <rPh sb="283" eb="285">
      <t>トクテイ</t>
    </rPh>
    <rPh sb="289" eb="291">
      <t>タイサク</t>
    </rPh>
    <rPh sb="292" eb="293">
      <t>オコナ</t>
    </rPh>
    <phoneticPr fontId="1"/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</si>
  <si>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</si>
  <si>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</si>
  <si>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</si>
  <si>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</si>
  <si>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令和2年度全国平均</t>
    <rPh sb="0" eb="2">
      <t>レイワ</t>
    </rPh>
    <rPh sb="3" eb="5">
      <t>ネンド</t>
    </rPh>
    <phoneticPr fontId="1"/>
  </si>
  <si>
    <t>-</t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</si>
  <si>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</si>
  <si>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</si>
  <si>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</si>
  <si>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</si>
  <si>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</si>
  <si>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</si>
  <si>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</si>
  <si>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水道事業(法非適用)</t>
    <rPh sb="0" eb="2">
      <t>スイドウ</t>
    </rPh>
    <rPh sb="2" eb="4">
      <t>ジギョウ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</si>
  <si>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</si>
  <si>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</si>
  <si>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</si>
  <si>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</si>
  <si>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</si>
  <si>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</si>
  <si>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</si>
  <si>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</si>
  <si>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</si>
  <si>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　一般会計からの繰入金を頼りに経営している状況ではあるが、秋山地区で料金改定を行ったことで、昨年より更に、財源に占める一般会計からの繰入金の割合は減少している等、状況は改善されている。
　今後秋山簡易水道事業、仲間川簡易水道事業ともに料金改定を実施していくが、それだけでなく更なる費用削減等の経営努力を続けていきたい。
　</t>
    <rPh sb="29" eb="31">
      <t>アキヤマ</t>
    </rPh>
    <rPh sb="31" eb="33">
      <t>チク</t>
    </rPh>
    <rPh sb="34" eb="36">
      <t>リョウキン</t>
    </rPh>
    <rPh sb="36" eb="38">
      <t>カイテイ</t>
    </rPh>
    <rPh sb="39" eb="40">
      <t>オコナ</t>
    </rPh>
    <rPh sb="46" eb="48">
      <t>サクネン</t>
    </rPh>
    <rPh sb="50" eb="51">
      <t>サラ</t>
    </rPh>
    <rPh sb="53" eb="55">
      <t>ザイゲン</t>
    </rPh>
    <rPh sb="56" eb="57">
      <t>シ</t>
    </rPh>
    <rPh sb="70" eb="72">
      <t>ワリアイ</t>
    </rPh>
    <rPh sb="73" eb="75">
      <t>ゲンショウ</t>
    </rPh>
    <rPh sb="79" eb="80">
      <t>トウ</t>
    </rPh>
    <rPh sb="81" eb="83">
      <t>ジョウキョウ</t>
    </rPh>
    <rPh sb="84" eb="86">
      <t>カイゼン</t>
    </rPh>
    <rPh sb="94" eb="96">
      <t>コンゴ</t>
    </rPh>
    <rPh sb="122" eb="124">
      <t>ジッシ</t>
    </rPh>
    <rPh sb="137" eb="138">
      <t>サラ</t>
    </rPh>
    <rPh sb="140" eb="142">
      <t>ヒヨウ</t>
    </rPh>
    <rPh sb="142" eb="144">
      <t>サクゲン</t>
    </rPh>
    <rPh sb="144" eb="145">
      <t>トウ</t>
    </rPh>
    <rPh sb="146" eb="148">
      <t>ケイエイ</t>
    </rPh>
    <rPh sb="148" eb="150">
      <t>ドリョク</t>
    </rPh>
    <rPh sb="151" eb="152">
      <t>ツヅ</t>
    </rPh>
    <phoneticPr fontId="1"/>
  </si>
  <si>
    <t>業務CD</t>
    <rPh sb="0" eb="2">
      <t>ギョウム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</si>
  <si>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</si>
  <si>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</si>
  <si>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</si>
  <si>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</si>
  <si>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</si>
  <si>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</si>
  <si>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</si>
  <si>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</si>
  <si>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</si>
  <si>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</si>
  <si>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</si>
  <si>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</si>
  <si>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</si>
  <si>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</si>
  <si>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</si>
  <si>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管理者の情報</t>
    <rPh sb="0" eb="3">
      <t>カンリシャ</t>
    </rPh>
    <rPh sb="4" eb="6">
      <t>ジョウホウ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</si>
  <si>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</si>
  <si>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</si>
  <si>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</si>
  <si>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</si>
  <si>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山梨県　上野原市</t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</si>
  <si>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</si>
  <si>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</si>
  <si>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</si>
  <si>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</si>
  <si>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</si>
  <si>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</si>
  <si>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</si>
  <si>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</si>
  <si>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</si>
  <si>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</si>
  <si>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</si>
  <si>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</si>
  <si>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</si>
  <si>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</si>
  <si>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</si>
  <si>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</si>
  <si>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</si>
  <si>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法非適用</t>
  </si>
  <si>
    <t>水道事業</t>
  </si>
  <si>
    <t>簡易水道事業</t>
  </si>
  <si>
    <t>D3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</si>
  <si>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</si>
  <si>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</si>
  <si>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</si>
  <si>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</si>
  <si>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</si>
  <si>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</si>
  <si>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</si>
  <si>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</si>
  <si>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</si>
  <si>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</si>
  <si>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</si>
  <si>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アセットマネジメントや中長期的な修繕計画がないため、老朽化した施設や管路の定期的な更新ができていない。しかし、浄水施設の機械・電気設備の保守管理は実施しているため、延命は図れているが、建設から３０年近く経過している施設もあり、修理部品もなくなりつつあり大変厳しい状況になっている。
　主に漏水の修繕対応をするに留まっている状況である。
　経営も厳しい状況であるが、今後は地方債等を活用し、中長期的な修繕計画を作成し実行していく予定である。秋山簡易水道事業については、山梨県が実施する中山間地域総合整備事業の中で、前年度、今年度と水道本管の布設替えを一部実施した。</t>
    <rPh sb="12" eb="13">
      <t>ナカ</t>
    </rPh>
    <rPh sb="170" eb="172">
      <t>ケイエイ</t>
    </rPh>
    <rPh sb="183" eb="185">
      <t>コンゴ</t>
    </rPh>
    <rPh sb="186" eb="189">
      <t>チホウサイ</t>
    </rPh>
    <rPh sb="189" eb="190">
      <t>トウ</t>
    </rPh>
    <rPh sb="191" eb="193">
      <t>カツヨウ</t>
    </rPh>
    <rPh sb="195" eb="196">
      <t>ナカ</t>
    </rPh>
    <rPh sb="208" eb="210">
      <t>ジッコウ</t>
    </rPh>
    <rPh sb="214" eb="216">
      <t>ヨテイ</t>
    </rPh>
    <rPh sb="257" eb="260">
      <t>ゼンネンド</t>
    </rPh>
    <rPh sb="261" eb="262">
      <t>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</si>
</sst>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0" fontId="6" fillId="0" borderId="0" xfId="0" applyFont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79" fontId="0" fillId="5" borderId="2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5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1-49C6-85FA-352CC7E00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0.72</c:v>
                </c:pt>
                <c:pt idx="2">
                  <c:v>0.53</c:v>
                </c:pt>
                <c:pt idx="3">
                  <c:v>0.71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1-49C6-85FA-352CC7E00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43" l="0.70000000000000062" r="0.70000000000000062" t="0.75000000000001343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54.38</c:v>
                </c:pt>
                <c:pt idx="1">
                  <c:v>62.62</c:v>
                </c:pt>
                <c:pt idx="2">
                  <c:v>65.680000000000007</c:v>
                </c:pt>
                <c:pt idx="3">
                  <c:v>65.2</c:v>
                </c:pt>
                <c:pt idx="4">
                  <c:v>65.66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D-408F-B10C-D6E87D2E5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55.9</c:v>
                </c:pt>
                <c:pt idx="1">
                  <c:v>57.3</c:v>
                </c:pt>
                <c:pt idx="2">
                  <c:v>56.76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D-408F-B10C-D6E87D2E5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76.92</c:v>
                </c:pt>
                <c:pt idx="1">
                  <c:v>67.959999999999994</c:v>
                </c:pt>
                <c:pt idx="2">
                  <c:v>64.47</c:v>
                </c:pt>
                <c:pt idx="3">
                  <c:v>62.76</c:v>
                </c:pt>
                <c:pt idx="4">
                  <c:v>62.21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C-42CB-87BC-7E7634FA6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73.28</c:v>
                </c:pt>
                <c:pt idx="1">
                  <c:v>72.42</c:v>
                </c:pt>
                <c:pt idx="2">
                  <c:v>73.069999999999993</c:v>
                </c:pt>
                <c:pt idx="3">
                  <c:v>72.78</c:v>
                </c:pt>
                <c:pt idx="4">
                  <c:v>71.33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C-42CB-87BC-7E7634FA6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96.19</c:v>
                </c:pt>
                <c:pt idx="1">
                  <c:v>98.76</c:v>
                </c:pt>
                <c:pt idx="2">
                  <c:v>102.26</c:v>
                </c:pt>
                <c:pt idx="3">
                  <c:v>103.61</c:v>
                </c:pt>
                <c:pt idx="4">
                  <c:v>107.97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4-4E14-AE4B-4F037A9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77.56</c:v>
                </c:pt>
                <c:pt idx="1">
                  <c:v>78.510000000000005</c:v>
                </c:pt>
                <c:pt idx="2">
                  <c:v>77.91</c:v>
                </c:pt>
                <c:pt idx="3">
                  <c:v>79.099999999999994</c:v>
                </c:pt>
                <c:pt idx="4">
                  <c:v>79.33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4-4E14-AE4B-4F037A9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2-416A-AB2F-3A20F6315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2-416A-AB2F-3A20F6315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7-4D53-ADED-4F87ACB3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7-4D53-ADED-4F87ACB3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43" l="0.70000000000000062" r="0.70000000000000062" t="0.75000000000001343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9-4B9F-98E4-5F8AA9154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39-4B9F-98E4-5F8AA9154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8-4EE3-89CF-86B2129E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8-4EE3-89CF-86B2129E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129.97</c:v>
                </c:pt>
                <c:pt idx="1">
                  <c:v>114.79</c:v>
                </c:pt>
                <c:pt idx="2">
                  <c:v>106.47</c:v>
                </c:pt>
                <c:pt idx="3">
                  <c:v>84.02</c:v>
                </c:pt>
                <c:pt idx="4">
                  <c:v>92.04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E-49B5-88F9-9DD17BDDB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1144.79</c:v>
                </c:pt>
                <c:pt idx="1">
                  <c:v>1061.58</c:v>
                </c:pt>
                <c:pt idx="2">
                  <c:v>1007.7</c:v>
                </c:pt>
                <c:pt idx="3">
                  <c:v>1018.52</c:v>
                </c:pt>
                <c:pt idx="4">
                  <c:v>949.61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E-49B5-88F9-9DD17BDDB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49.57</c:v>
                </c:pt>
                <c:pt idx="1">
                  <c:v>35.96</c:v>
                </c:pt>
                <c:pt idx="2">
                  <c:v>49.97</c:v>
                </c:pt>
                <c:pt idx="3">
                  <c:v>53.93</c:v>
                </c:pt>
                <c:pt idx="4">
                  <c:v>69.91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5-423D-91F2-2C61286F7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58.52</c:v>
                </c:pt>
                <c:pt idx="2">
                  <c:v>59.22</c:v>
                </c:pt>
                <c:pt idx="3">
                  <c:v>58.79</c:v>
                </c:pt>
                <c:pt idx="4">
                  <c:v>58.41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5-423D-91F2-2C61286F7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154.47</c:v>
                </c:pt>
                <c:pt idx="1">
                  <c:v>215.41</c:v>
                </c:pt>
                <c:pt idx="2">
                  <c:v>155.47999999999999</c:v>
                </c:pt>
                <c:pt idx="3">
                  <c:v>171.06</c:v>
                </c:pt>
                <c:pt idx="4">
                  <c:v>138.66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3D1-9432-AEA8E7B60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304.35000000000002</c:v>
                </c:pt>
                <c:pt idx="1">
                  <c:v>296.3</c:v>
                </c:pt>
                <c:pt idx="2">
                  <c:v>292.89999999999998</c:v>
                </c:pt>
                <c:pt idx="3">
                  <c:v>298.25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A-43D1-9432-AEA8E7B60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【78.36】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S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D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【949.15】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【71.88】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9525</xdr:rowOff>
    </xdr:from>
    <xdr:to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【56.31】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【288.19】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R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C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5"/>
  <sheetViews>
    <sheetView showGridLines="0" tabSelected="1" topLeftCell="Z1" zoomScale="85" zoomScaleNormal="85" workbookViewId="0">
      <selection activeCell="BL16" sqref="BL16:BZ44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山梨県　上野原市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4</v>
      </c>
      <c r="C7" s="45"/>
      <c r="D7" s="45"/>
      <c r="E7" s="45"/>
      <c r="F7" s="45"/>
      <c r="G7" s="45"/>
      <c r="H7" s="45"/>
      <c r="I7" s="45" t="s">
        <v>10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11</v>
      </c>
      <c r="X7" s="45"/>
      <c r="Y7" s="45"/>
      <c r="Z7" s="45"/>
      <c r="AA7" s="45"/>
      <c r="AB7" s="45"/>
      <c r="AC7" s="45"/>
      <c r="AD7" s="45" t="s">
        <v>17</v>
      </c>
      <c r="AE7" s="45"/>
      <c r="AF7" s="45"/>
      <c r="AG7" s="45"/>
      <c r="AH7" s="45"/>
      <c r="AI7" s="45"/>
      <c r="AJ7" s="45"/>
      <c r="AK7" s="2"/>
      <c r="AL7" s="45" t="s">
        <v>14</v>
      </c>
      <c r="AM7" s="45"/>
      <c r="AN7" s="45"/>
      <c r="AO7" s="45"/>
      <c r="AP7" s="45"/>
      <c r="AQ7" s="45"/>
      <c r="AR7" s="45"/>
      <c r="AS7" s="45"/>
      <c r="AT7" s="45" t="s">
        <v>8</v>
      </c>
      <c r="AU7" s="45"/>
      <c r="AV7" s="45"/>
      <c r="AW7" s="45"/>
      <c r="AX7" s="45"/>
      <c r="AY7" s="45"/>
      <c r="AZ7" s="45"/>
      <c r="BA7" s="45"/>
      <c r="BB7" s="45" t="s">
        <v>18</v>
      </c>
      <c r="BC7" s="45"/>
      <c r="BD7" s="45"/>
      <c r="BE7" s="45"/>
      <c r="BF7" s="45"/>
      <c r="BG7" s="45"/>
      <c r="BH7" s="45"/>
      <c r="BI7" s="45"/>
      <c r="BJ7" s="3"/>
      <c r="BK7" s="3"/>
      <c r="BL7" s="16" t="s">
        <v>19</v>
      </c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24"/>
    </row>
    <row r="8" spans="1:78" ht="18.75" customHeight="1" x14ac:dyDescent="0.15">
      <c r="A8" s="2"/>
      <c r="B8" s="46" t="str">
        <f>データ!$I$6</f>
        <v>法非適用</v>
      </c>
      <c r="C8" s="46"/>
      <c r="D8" s="46"/>
      <c r="E8" s="46"/>
      <c r="F8" s="46"/>
      <c r="G8" s="46"/>
      <c r="H8" s="46"/>
      <c r="I8" s="46" t="str">
        <f>データ!$J$6</f>
        <v>水道事業</v>
      </c>
      <c r="J8" s="46"/>
      <c r="K8" s="46"/>
      <c r="L8" s="46"/>
      <c r="M8" s="46"/>
      <c r="N8" s="46"/>
      <c r="O8" s="46"/>
      <c r="P8" s="46" t="str">
        <f>データ!$K$6</f>
        <v>簡易水道事業</v>
      </c>
      <c r="Q8" s="46"/>
      <c r="R8" s="46"/>
      <c r="S8" s="46"/>
      <c r="T8" s="46"/>
      <c r="U8" s="46"/>
      <c r="V8" s="46"/>
      <c r="W8" s="46" t="str">
        <f>データ!$L$6</f>
        <v>D3</v>
      </c>
      <c r="X8" s="46"/>
      <c r="Y8" s="46"/>
      <c r="Z8" s="46"/>
      <c r="AA8" s="46"/>
      <c r="AB8" s="46"/>
      <c r="AC8" s="46"/>
      <c r="AD8" s="46" t="str">
        <f>データ!$M$6</f>
        <v>非設置</v>
      </c>
      <c r="AE8" s="46"/>
      <c r="AF8" s="46"/>
      <c r="AG8" s="46"/>
      <c r="AH8" s="46"/>
      <c r="AI8" s="46"/>
      <c r="AJ8" s="46"/>
      <c r="AK8" s="2"/>
      <c r="AL8" s="47">
        <f>データ!$R$6</f>
        <v>22607</v>
      </c>
      <c r="AM8" s="47"/>
      <c r="AN8" s="47"/>
      <c r="AO8" s="47"/>
      <c r="AP8" s="47"/>
      <c r="AQ8" s="47"/>
      <c r="AR8" s="47"/>
      <c r="AS8" s="47"/>
      <c r="AT8" s="48">
        <f>データ!$S$6</f>
        <v>170.57</v>
      </c>
      <c r="AU8" s="48"/>
      <c r="AV8" s="48"/>
      <c r="AW8" s="48"/>
      <c r="AX8" s="48"/>
      <c r="AY8" s="48"/>
      <c r="AZ8" s="48"/>
      <c r="BA8" s="48"/>
      <c r="BB8" s="48">
        <f>データ!$T$6</f>
        <v>132.54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9</v>
      </c>
      <c r="BM8" s="50"/>
      <c r="BN8" s="18" t="s">
        <v>21</v>
      </c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5"/>
    </row>
    <row r="9" spans="1:78" ht="18.75" customHeight="1" x14ac:dyDescent="0.15">
      <c r="A9" s="2"/>
      <c r="B9" s="45" t="s">
        <v>23</v>
      </c>
      <c r="C9" s="45"/>
      <c r="D9" s="45"/>
      <c r="E9" s="45"/>
      <c r="F9" s="45"/>
      <c r="G9" s="45"/>
      <c r="H9" s="45"/>
      <c r="I9" s="45" t="s">
        <v>24</v>
      </c>
      <c r="J9" s="45"/>
      <c r="K9" s="45"/>
      <c r="L9" s="45"/>
      <c r="M9" s="45"/>
      <c r="N9" s="45"/>
      <c r="O9" s="45"/>
      <c r="P9" s="45" t="s">
        <v>25</v>
      </c>
      <c r="Q9" s="45"/>
      <c r="R9" s="45"/>
      <c r="S9" s="45"/>
      <c r="T9" s="45"/>
      <c r="U9" s="45"/>
      <c r="V9" s="45"/>
      <c r="W9" s="45" t="s">
        <v>22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30</v>
      </c>
      <c r="AM9" s="45"/>
      <c r="AN9" s="45"/>
      <c r="AO9" s="45"/>
      <c r="AP9" s="45"/>
      <c r="AQ9" s="45"/>
      <c r="AR9" s="45"/>
      <c r="AS9" s="45"/>
      <c r="AT9" s="45" t="s">
        <v>32</v>
      </c>
      <c r="AU9" s="45"/>
      <c r="AV9" s="45"/>
      <c r="AW9" s="45"/>
      <c r="AX9" s="45"/>
      <c r="AY9" s="45"/>
      <c r="AZ9" s="45"/>
      <c r="BA9" s="45"/>
      <c r="BB9" s="45" t="s">
        <v>13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33</v>
      </c>
      <c r="BM9" s="52"/>
      <c r="BN9" s="19" t="s">
        <v>36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6"/>
    </row>
    <row r="10" spans="1:78" ht="18.75" customHeight="1" x14ac:dyDescent="0.15">
      <c r="A10" s="2"/>
      <c r="B10" s="48" t="str">
        <f>データ!$N$6</f>
        <v>-</v>
      </c>
      <c r="C10" s="48"/>
      <c r="D10" s="48"/>
      <c r="E10" s="48"/>
      <c r="F10" s="48"/>
      <c r="G10" s="48"/>
      <c r="H10" s="48"/>
      <c r="I10" s="48" t="str">
        <f>データ!$O$6</f>
        <v>該当数値なし</v>
      </c>
      <c r="J10" s="48"/>
      <c r="K10" s="48"/>
      <c r="L10" s="48"/>
      <c r="M10" s="48"/>
      <c r="N10" s="48"/>
      <c r="O10" s="48"/>
      <c r="P10" s="48">
        <f>データ!$P$6</f>
        <v>20.329999999999998</v>
      </c>
      <c r="Q10" s="48"/>
      <c r="R10" s="48"/>
      <c r="S10" s="48"/>
      <c r="T10" s="48"/>
      <c r="U10" s="48"/>
      <c r="V10" s="48"/>
      <c r="W10" s="47">
        <f>データ!$Q$6</f>
        <v>2475</v>
      </c>
      <c r="X10" s="47"/>
      <c r="Y10" s="47"/>
      <c r="Z10" s="47"/>
      <c r="AA10" s="47"/>
      <c r="AB10" s="47"/>
      <c r="AC10" s="47"/>
      <c r="AD10" s="2"/>
      <c r="AE10" s="2"/>
      <c r="AF10" s="2"/>
      <c r="AG10" s="2"/>
      <c r="AH10" s="2"/>
      <c r="AI10" s="2"/>
      <c r="AJ10" s="2"/>
      <c r="AK10" s="2"/>
      <c r="AL10" s="47">
        <f>データ!$U$6</f>
        <v>4577</v>
      </c>
      <c r="AM10" s="47"/>
      <c r="AN10" s="47"/>
      <c r="AO10" s="47"/>
      <c r="AP10" s="47"/>
      <c r="AQ10" s="47"/>
      <c r="AR10" s="47"/>
      <c r="AS10" s="47"/>
      <c r="AT10" s="48">
        <f>データ!$V$6</f>
        <v>14.7</v>
      </c>
      <c r="AU10" s="48"/>
      <c r="AV10" s="48"/>
      <c r="AW10" s="48"/>
      <c r="AX10" s="48"/>
      <c r="AY10" s="48"/>
      <c r="AZ10" s="48"/>
      <c r="BA10" s="48"/>
      <c r="BB10" s="48">
        <f>データ!$W$6</f>
        <v>311.36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38</v>
      </c>
      <c r="BM10" s="54"/>
      <c r="BN10" s="20" t="s">
        <v>39</v>
      </c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41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43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44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4"/>
      <c r="BK16" s="2"/>
      <c r="BL16" s="70" t="s">
        <v>34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4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4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4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4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4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4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4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4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4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4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4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4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4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4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4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4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4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3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3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3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4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3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3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3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4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4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4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4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4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4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4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4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4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4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4"/>
      <c r="BK45" s="2"/>
      <c r="BL45" s="64" t="s">
        <v>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4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4"/>
      <c r="BK47" s="2"/>
      <c r="BL47" s="70" t="s">
        <v>113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4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4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4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4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4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4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4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4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3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3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4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3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3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3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4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3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3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3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4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5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4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4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4"/>
      <c r="BK64" s="2"/>
      <c r="BL64" s="64" t="s">
        <v>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4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4"/>
      <c r="BK66" s="2"/>
      <c r="BL66" s="70" t="s">
        <v>58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4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4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4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4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4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4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4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4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4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4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4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4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3"/>
      <c r="V79" s="13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3"/>
      <c r="AP79" s="13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4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3"/>
      <c r="V80" s="13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3"/>
      <c r="AP80" s="13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4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4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5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12"/>
    </row>
    <row r="84" spans="1:78" hidden="1" x14ac:dyDescent="0.15">
      <c r="B84" s="6" t="s">
        <v>45</v>
      </c>
      <c r="C84" s="6"/>
      <c r="D84" s="6"/>
      <c r="E84" s="6" t="s">
        <v>47</v>
      </c>
      <c r="F84" s="6" t="s">
        <v>49</v>
      </c>
      <c r="G84" s="6" t="s">
        <v>50</v>
      </c>
      <c r="H84" s="6" t="s">
        <v>0</v>
      </c>
      <c r="I84" s="6" t="s">
        <v>5</v>
      </c>
      <c r="J84" s="6" t="s">
        <v>28</v>
      </c>
      <c r="K84" s="6" t="s">
        <v>51</v>
      </c>
      <c r="L84" s="6" t="s">
        <v>53</v>
      </c>
      <c r="M84" s="6" t="s">
        <v>35</v>
      </c>
      <c r="N84" s="6" t="s">
        <v>54</v>
      </c>
      <c r="O84" s="6" t="s">
        <v>56</v>
      </c>
    </row>
    <row r="85" spans="1:78" hidden="1" x14ac:dyDescent="0.15">
      <c r="B85" s="6"/>
      <c r="C85" s="6"/>
      <c r="D85" s="6"/>
      <c r="E85" s="6" t="str">
        <f>データ!AH6</f>
        <v>【78.36】</v>
      </c>
      <c r="F85" s="6" t="s">
        <v>40</v>
      </c>
      <c r="G85" s="6" t="s">
        <v>40</v>
      </c>
      <c r="H85" s="6" t="str">
        <f>データ!BO6</f>
        <v>【949.15】</v>
      </c>
      <c r="I85" s="6" t="str">
        <f>データ!BZ6</f>
        <v>【55.87】</v>
      </c>
      <c r="J85" s="6" t="str">
        <f>データ!CK6</f>
        <v>【288.19】</v>
      </c>
      <c r="K85" s="6" t="str">
        <f>データ!CV6</f>
        <v>【56.31】</v>
      </c>
      <c r="L85" s="6" t="str">
        <f>データ!DG6</f>
        <v>【71.88】</v>
      </c>
      <c r="M85" s="6" t="s">
        <v>40</v>
      </c>
      <c r="N85" s="6" t="s">
        <v>40</v>
      </c>
      <c r="O85" s="6" t="str">
        <f>データ!EN6</f>
        <v>【0.80】</v>
      </c>
    </row>
  </sheetData>
  <sheetProtection algorithmName="SHA-512" hashValue="SnkRJaeo9D+4TLXMlYZNxEGalgWhKWXeevTnVDyXf1aahxJdPq6NDY+x3w4FamPAL/BmBOmARVEYeANqGDgR0w==" saltValue="6p2wLKiI19XeibB6I6183A==" spinCount="100000" sheet="1" objects="1" scenarios="1" formatCells="0" formatColumns="0" formatRows="0"/>
  <mergeCells count="44">
    <mergeCell ref="BL66:BZ82"/>
    <mergeCell ref="B14:BJ15"/>
    <mergeCell ref="BL14:BZ15"/>
    <mergeCell ref="BL45:BZ46"/>
    <mergeCell ref="B60:BJ61"/>
    <mergeCell ref="BL64:BZ65"/>
    <mergeCell ref="BL16:BZ44"/>
    <mergeCell ref="BL47:BZ63"/>
    <mergeCell ref="AT10:BA10"/>
    <mergeCell ref="BB10:BI10"/>
    <mergeCell ref="BL10:BM10"/>
    <mergeCell ref="B2:BZ4"/>
    <mergeCell ref="BL11:BZ13"/>
    <mergeCell ref="B10:H10"/>
    <mergeCell ref="I10:O10"/>
    <mergeCell ref="P10:V10"/>
    <mergeCell ref="W10:AC10"/>
    <mergeCell ref="AL10:AS10"/>
    <mergeCell ref="BL8:BM8"/>
    <mergeCell ref="B9:H9"/>
    <mergeCell ref="I9:O9"/>
    <mergeCell ref="P9:V9"/>
    <mergeCell ref="W9:AC9"/>
    <mergeCell ref="AL9:AS9"/>
    <mergeCell ref="AT9:BA9"/>
    <mergeCell ref="BB9:BI9"/>
    <mergeCell ref="BL9:BM9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G6"/>
    <mergeCell ref="B7:H7"/>
    <mergeCell ref="I7:O7"/>
    <mergeCell ref="P7:V7"/>
    <mergeCell ref="W7:AC7"/>
    <mergeCell ref="AD7:AJ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48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>
        <v>1</v>
      </c>
      <c r="Y1" s="37">
        <v>1</v>
      </c>
      <c r="Z1" s="37">
        <v>1</v>
      </c>
      <c r="AA1" s="37">
        <v>1</v>
      </c>
      <c r="AB1" s="37">
        <v>1</v>
      </c>
      <c r="AC1" s="37">
        <v>1</v>
      </c>
      <c r="AD1" s="37">
        <v>1</v>
      </c>
      <c r="AE1" s="37">
        <v>1</v>
      </c>
      <c r="AF1" s="37">
        <v>1</v>
      </c>
      <c r="AG1" s="37">
        <v>1</v>
      </c>
      <c r="AH1" s="37"/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</row>
    <row r="2" spans="1:144" x14ac:dyDescent="0.15">
      <c r="A2" s="29" t="s">
        <v>57</v>
      </c>
      <c r="B2" s="29">
        <f t="shared" ref="B2:EN2" si="0">COLUMN()-1</f>
        <v>1</v>
      </c>
      <c r="C2" s="29">
        <f t="shared" si="0"/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si="0"/>
        <v>71</v>
      </c>
      <c r="BU2" s="29">
        <f t="shared" si="0"/>
        <v>72</v>
      </c>
      <c r="BV2" s="29">
        <f t="shared" si="0"/>
        <v>73</v>
      </c>
      <c r="BW2" s="29">
        <f t="shared" si="0"/>
        <v>74</v>
      </c>
      <c r="BX2" s="29">
        <f t="shared" si="0"/>
        <v>75</v>
      </c>
      <c r="BY2" s="29">
        <f t="shared" si="0"/>
        <v>76</v>
      </c>
      <c r="BZ2" s="29">
        <f t="shared" si="0"/>
        <v>77</v>
      </c>
      <c r="CA2" s="29">
        <f t="shared" si="0"/>
        <v>78</v>
      </c>
      <c r="CB2" s="29">
        <f t="shared" si="0"/>
        <v>79</v>
      </c>
      <c r="CC2" s="29">
        <f t="shared" si="0"/>
        <v>80</v>
      </c>
      <c r="CD2" s="29">
        <f t="shared" si="0"/>
        <v>81</v>
      </c>
      <c r="CE2" s="29">
        <f t="shared" si="0"/>
        <v>82</v>
      </c>
      <c r="CF2" s="29">
        <f t="shared" si="0"/>
        <v>83</v>
      </c>
      <c r="CG2" s="29">
        <f t="shared" si="0"/>
        <v>84</v>
      </c>
      <c r="CH2" s="29">
        <f t="shared" si="0"/>
        <v>85</v>
      </c>
      <c r="CI2" s="29">
        <f t="shared" si="0"/>
        <v>86</v>
      </c>
      <c r="CJ2" s="29">
        <f t="shared" si="0"/>
        <v>87</v>
      </c>
      <c r="CK2" s="29">
        <f t="shared" si="0"/>
        <v>88</v>
      </c>
      <c r="CL2" s="29">
        <f t="shared" si="0"/>
        <v>89</v>
      </c>
      <c r="CM2" s="29">
        <f t="shared" si="0"/>
        <v>90</v>
      </c>
      <c r="CN2" s="29">
        <f t="shared" si="0"/>
        <v>91</v>
      </c>
      <c r="CO2" s="29">
        <f t="shared" si="0"/>
        <v>92</v>
      </c>
      <c r="CP2" s="29">
        <f t="shared" si="0"/>
        <v>93</v>
      </c>
      <c r="CQ2" s="29">
        <f t="shared" si="0"/>
        <v>94</v>
      </c>
      <c r="CR2" s="29">
        <f t="shared" si="0"/>
        <v>95</v>
      </c>
      <c r="CS2" s="29">
        <f t="shared" si="0"/>
        <v>96</v>
      </c>
      <c r="CT2" s="29">
        <f t="shared" si="0"/>
        <v>97</v>
      </c>
      <c r="CU2" s="29">
        <f t="shared" si="0"/>
        <v>98</v>
      </c>
      <c r="CV2" s="29">
        <f t="shared" si="0"/>
        <v>99</v>
      </c>
      <c r="CW2" s="29">
        <f t="shared" si="0"/>
        <v>100</v>
      </c>
      <c r="CX2" s="29">
        <f t="shared" si="0"/>
        <v>101</v>
      </c>
      <c r="CY2" s="29">
        <f t="shared" si="0"/>
        <v>102</v>
      </c>
      <c r="CZ2" s="29">
        <f t="shared" si="0"/>
        <v>103</v>
      </c>
      <c r="DA2" s="29">
        <f t="shared" si="0"/>
        <v>104</v>
      </c>
      <c r="DB2" s="29">
        <f t="shared" si="0"/>
        <v>105</v>
      </c>
      <c r="DC2" s="29">
        <f t="shared" si="0"/>
        <v>106</v>
      </c>
      <c r="DD2" s="29">
        <f t="shared" si="0"/>
        <v>107</v>
      </c>
      <c r="DE2" s="29">
        <f t="shared" si="0"/>
        <v>108</v>
      </c>
      <c r="DF2" s="29">
        <f t="shared" si="0"/>
        <v>109</v>
      </c>
      <c r="DG2" s="29">
        <f t="shared" si="0"/>
        <v>110</v>
      </c>
      <c r="DH2" s="29">
        <f t="shared" si="0"/>
        <v>111</v>
      </c>
      <c r="DI2" s="29">
        <f t="shared" si="0"/>
        <v>112</v>
      </c>
      <c r="DJ2" s="29">
        <f t="shared" si="0"/>
        <v>113</v>
      </c>
      <c r="DK2" s="29">
        <f t="shared" si="0"/>
        <v>114</v>
      </c>
      <c r="DL2" s="29">
        <f t="shared" si="0"/>
        <v>115</v>
      </c>
      <c r="DM2" s="29">
        <f t="shared" si="0"/>
        <v>116</v>
      </c>
      <c r="DN2" s="29">
        <f t="shared" si="0"/>
        <v>117</v>
      </c>
      <c r="DO2" s="29">
        <f t="shared" si="0"/>
        <v>118</v>
      </c>
      <c r="DP2" s="29">
        <f t="shared" si="0"/>
        <v>119</v>
      </c>
      <c r="DQ2" s="29">
        <f t="shared" si="0"/>
        <v>120</v>
      </c>
      <c r="DR2" s="29">
        <f t="shared" si="0"/>
        <v>121</v>
      </c>
      <c r="DS2" s="29">
        <f t="shared" si="0"/>
        <v>122</v>
      </c>
      <c r="DT2" s="29">
        <f t="shared" si="0"/>
        <v>123</v>
      </c>
      <c r="DU2" s="29">
        <f t="shared" si="0"/>
        <v>124</v>
      </c>
      <c r="DV2" s="29">
        <f t="shared" si="0"/>
        <v>125</v>
      </c>
      <c r="DW2" s="29">
        <f t="shared" si="0"/>
        <v>126</v>
      </c>
      <c r="DX2" s="29">
        <f t="shared" si="0"/>
        <v>127</v>
      </c>
      <c r="DY2" s="29">
        <f t="shared" si="0"/>
        <v>128</v>
      </c>
      <c r="DZ2" s="29">
        <f t="shared" si="0"/>
        <v>129</v>
      </c>
      <c r="EA2" s="29">
        <f t="shared" si="0"/>
        <v>130</v>
      </c>
      <c r="EB2" s="29">
        <f t="shared" si="0"/>
        <v>131</v>
      </c>
      <c r="EC2" s="29">
        <f t="shared" si="0"/>
        <v>132</v>
      </c>
      <c r="ED2" s="29">
        <f t="shared" si="0"/>
        <v>133</v>
      </c>
      <c r="EE2" s="29">
        <f t="shared" si="0"/>
        <v>134</v>
      </c>
      <c r="EF2" s="29">
        <f t="shared" si="0"/>
        <v>135</v>
      </c>
      <c r="EG2" s="29">
        <f t="shared" si="0"/>
        <v>136</v>
      </c>
      <c r="EH2" s="29">
        <f t="shared" si="0"/>
        <v>137</v>
      </c>
      <c r="EI2" s="29">
        <f t="shared" si="0"/>
        <v>138</v>
      </c>
      <c r="EJ2" s="29">
        <f t="shared" si="0"/>
        <v>139</v>
      </c>
      <c r="EK2" s="29">
        <f t="shared" si="0"/>
        <v>140</v>
      </c>
      <c r="EL2" s="29">
        <f t="shared" si="0"/>
        <v>141</v>
      </c>
      <c r="EM2" s="29">
        <f t="shared" si="0"/>
        <v>142</v>
      </c>
      <c r="EN2" s="29">
        <f t="shared" si="0"/>
        <v>143</v>
      </c>
    </row>
    <row r="3" spans="1:144" x14ac:dyDescent="0.15">
      <c r="A3" s="29" t="s">
        <v>20</v>
      </c>
      <c r="B3" s="31" t="s">
        <v>52</v>
      </c>
      <c r="C3" s="31" t="s">
        <v>16</v>
      </c>
      <c r="D3" s="31" t="s">
        <v>59</v>
      </c>
      <c r="E3" s="31" t="s">
        <v>61</v>
      </c>
      <c r="F3" s="31" t="s">
        <v>60</v>
      </c>
      <c r="G3" s="31" t="s">
        <v>27</v>
      </c>
      <c r="H3" s="78" t="s">
        <v>31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76" t="s">
        <v>55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7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29" t="s">
        <v>62</v>
      </c>
      <c r="B4" s="32"/>
      <c r="C4" s="32"/>
      <c r="D4" s="32"/>
      <c r="E4" s="32"/>
      <c r="F4" s="32"/>
      <c r="G4" s="32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26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46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42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64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37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65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67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68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69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63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70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29" t="s">
        <v>29</v>
      </c>
      <c r="B5" s="33"/>
      <c r="C5" s="33"/>
      <c r="D5" s="33"/>
      <c r="E5" s="33"/>
      <c r="F5" s="33"/>
      <c r="G5" s="33"/>
      <c r="H5" s="39" t="s">
        <v>15</v>
      </c>
      <c r="I5" s="39" t="s">
        <v>71</v>
      </c>
      <c r="J5" s="39" t="s">
        <v>72</v>
      </c>
      <c r="K5" s="39" t="s">
        <v>73</v>
      </c>
      <c r="L5" s="39" t="s">
        <v>74</v>
      </c>
      <c r="M5" s="39" t="s">
        <v>75</v>
      </c>
      <c r="N5" s="39" t="s">
        <v>76</v>
      </c>
      <c r="O5" s="39" t="s">
        <v>77</v>
      </c>
      <c r="P5" s="39" t="s">
        <v>78</v>
      </c>
      <c r="Q5" s="39" t="s">
        <v>79</v>
      </c>
      <c r="R5" s="39" t="s">
        <v>81</v>
      </c>
      <c r="S5" s="39" t="s">
        <v>82</v>
      </c>
      <c r="T5" s="39" t="s">
        <v>66</v>
      </c>
      <c r="U5" s="39" t="s">
        <v>83</v>
      </c>
      <c r="V5" s="39" t="s">
        <v>84</v>
      </c>
      <c r="W5" s="39" t="s">
        <v>85</v>
      </c>
      <c r="X5" s="39" t="s">
        <v>86</v>
      </c>
      <c r="Y5" s="39" t="s">
        <v>87</v>
      </c>
      <c r="Z5" s="39" t="s">
        <v>88</v>
      </c>
      <c r="AA5" s="39" t="s">
        <v>89</v>
      </c>
      <c r="AB5" s="39" t="s">
        <v>90</v>
      </c>
      <c r="AC5" s="39" t="s">
        <v>92</v>
      </c>
      <c r="AD5" s="39" t="s">
        <v>93</v>
      </c>
      <c r="AE5" s="39" t="s">
        <v>94</v>
      </c>
      <c r="AF5" s="39" t="s">
        <v>95</v>
      </c>
      <c r="AG5" s="39" t="s">
        <v>96</v>
      </c>
      <c r="AH5" s="39" t="s">
        <v>45</v>
      </c>
      <c r="AI5" s="39" t="s">
        <v>86</v>
      </c>
      <c r="AJ5" s="39" t="s">
        <v>87</v>
      </c>
      <c r="AK5" s="39" t="s">
        <v>88</v>
      </c>
      <c r="AL5" s="39" t="s">
        <v>89</v>
      </c>
      <c r="AM5" s="39" t="s">
        <v>90</v>
      </c>
      <c r="AN5" s="39" t="s">
        <v>92</v>
      </c>
      <c r="AO5" s="39" t="s">
        <v>93</v>
      </c>
      <c r="AP5" s="39" t="s">
        <v>94</v>
      </c>
      <c r="AQ5" s="39" t="s">
        <v>95</v>
      </c>
      <c r="AR5" s="39" t="s">
        <v>96</v>
      </c>
      <c r="AS5" s="39" t="s">
        <v>91</v>
      </c>
      <c r="AT5" s="39" t="s">
        <v>86</v>
      </c>
      <c r="AU5" s="39" t="s">
        <v>87</v>
      </c>
      <c r="AV5" s="39" t="s">
        <v>88</v>
      </c>
      <c r="AW5" s="39" t="s">
        <v>89</v>
      </c>
      <c r="AX5" s="39" t="s">
        <v>90</v>
      </c>
      <c r="AY5" s="39" t="s">
        <v>92</v>
      </c>
      <c r="AZ5" s="39" t="s">
        <v>93</v>
      </c>
      <c r="BA5" s="39" t="s">
        <v>94</v>
      </c>
      <c r="BB5" s="39" t="s">
        <v>95</v>
      </c>
      <c r="BC5" s="39" t="s">
        <v>96</v>
      </c>
      <c r="BD5" s="39" t="s">
        <v>91</v>
      </c>
      <c r="BE5" s="39" t="s">
        <v>86</v>
      </c>
      <c r="BF5" s="39" t="s">
        <v>87</v>
      </c>
      <c r="BG5" s="39" t="s">
        <v>88</v>
      </c>
      <c r="BH5" s="39" t="s">
        <v>89</v>
      </c>
      <c r="BI5" s="39" t="s">
        <v>90</v>
      </c>
      <c r="BJ5" s="39" t="s">
        <v>92</v>
      </c>
      <c r="BK5" s="39" t="s">
        <v>93</v>
      </c>
      <c r="BL5" s="39" t="s">
        <v>94</v>
      </c>
      <c r="BM5" s="39" t="s">
        <v>95</v>
      </c>
      <c r="BN5" s="39" t="s">
        <v>96</v>
      </c>
      <c r="BO5" s="39" t="s">
        <v>91</v>
      </c>
      <c r="BP5" s="39" t="s">
        <v>86</v>
      </c>
      <c r="BQ5" s="39" t="s">
        <v>87</v>
      </c>
      <c r="BR5" s="39" t="s">
        <v>88</v>
      </c>
      <c r="BS5" s="39" t="s">
        <v>89</v>
      </c>
      <c r="BT5" s="39" t="s">
        <v>90</v>
      </c>
      <c r="BU5" s="39" t="s">
        <v>92</v>
      </c>
      <c r="BV5" s="39" t="s">
        <v>93</v>
      </c>
      <c r="BW5" s="39" t="s">
        <v>94</v>
      </c>
      <c r="BX5" s="39" t="s">
        <v>95</v>
      </c>
      <c r="BY5" s="39" t="s">
        <v>96</v>
      </c>
      <c r="BZ5" s="39" t="s">
        <v>91</v>
      </c>
      <c r="CA5" s="39" t="s">
        <v>86</v>
      </c>
      <c r="CB5" s="39" t="s">
        <v>87</v>
      </c>
      <c r="CC5" s="39" t="s">
        <v>88</v>
      </c>
      <c r="CD5" s="39" t="s">
        <v>89</v>
      </c>
      <c r="CE5" s="39" t="s">
        <v>90</v>
      </c>
      <c r="CF5" s="39" t="s">
        <v>92</v>
      </c>
      <c r="CG5" s="39" t="s">
        <v>93</v>
      </c>
      <c r="CH5" s="39" t="s">
        <v>94</v>
      </c>
      <c r="CI5" s="39" t="s">
        <v>95</v>
      </c>
      <c r="CJ5" s="39" t="s">
        <v>96</v>
      </c>
      <c r="CK5" s="39" t="s">
        <v>91</v>
      </c>
      <c r="CL5" s="39" t="s">
        <v>86</v>
      </c>
      <c r="CM5" s="39" t="s">
        <v>87</v>
      </c>
      <c r="CN5" s="39" t="s">
        <v>88</v>
      </c>
      <c r="CO5" s="39" t="s">
        <v>89</v>
      </c>
      <c r="CP5" s="39" t="s">
        <v>90</v>
      </c>
      <c r="CQ5" s="39" t="s">
        <v>92</v>
      </c>
      <c r="CR5" s="39" t="s">
        <v>93</v>
      </c>
      <c r="CS5" s="39" t="s">
        <v>94</v>
      </c>
      <c r="CT5" s="39" t="s">
        <v>95</v>
      </c>
      <c r="CU5" s="39" t="s">
        <v>96</v>
      </c>
      <c r="CV5" s="39" t="s">
        <v>91</v>
      </c>
      <c r="CW5" s="39" t="s">
        <v>86</v>
      </c>
      <c r="CX5" s="39" t="s">
        <v>87</v>
      </c>
      <c r="CY5" s="39" t="s">
        <v>88</v>
      </c>
      <c r="CZ5" s="39" t="s">
        <v>89</v>
      </c>
      <c r="DA5" s="39" t="s">
        <v>90</v>
      </c>
      <c r="DB5" s="39" t="s">
        <v>92</v>
      </c>
      <c r="DC5" s="39" t="s">
        <v>93</v>
      </c>
      <c r="DD5" s="39" t="s">
        <v>94</v>
      </c>
      <c r="DE5" s="39" t="s">
        <v>95</v>
      </c>
      <c r="DF5" s="39" t="s">
        <v>96</v>
      </c>
      <c r="DG5" s="39" t="s">
        <v>91</v>
      </c>
      <c r="DH5" s="39" t="s">
        <v>86</v>
      </c>
      <c r="DI5" s="39" t="s">
        <v>87</v>
      </c>
      <c r="DJ5" s="39" t="s">
        <v>88</v>
      </c>
      <c r="DK5" s="39" t="s">
        <v>89</v>
      </c>
      <c r="DL5" s="39" t="s">
        <v>90</v>
      </c>
      <c r="DM5" s="39" t="s">
        <v>92</v>
      </c>
      <c r="DN5" s="39" t="s">
        <v>93</v>
      </c>
      <c r="DO5" s="39" t="s">
        <v>94</v>
      </c>
      <c r="DP5" s="39" t="s">
        <v>95</v>
      </c>
      <c r="DQ5" s="39" t="s">
        <v>96</v>
      </c>
      <c r="DR5" s="39" t="s">
        <v>91</v>
      </c>
      <c r="DS5" s="39" t="s">
        <v>86</v>
      </c>
      <c r="DT5" s="39" t="s">
        <v>87</v>
      </c>
      <c r="DU5" s="39" t="s">
        <v>88</v>
      </c>
      <c r="DV5" s="39" t="s">
        <v>89</v>
      </c>
      <c r="DW5" s="39" t="s">
        <v>90</v>
      </c>
      <c r="DX5" s="39" t="s">
        <v>92</v>
      </c>
      <c r="DY5" s="39" t="s">
        <v>93</v>
      </c>
      <c r="DZ5" s="39" t="s">
        <v>94</v>
      </c>
      <c r="EA5" s="39" t="s">
        <v>95</v>
      </c>
      <c r="EB5" s="39" t="s">
        <v>96</v>
      </c>
      <c r="EC5" s="39" t="s">
        <v>91</v>
      </c>
      <c r="ED5" s="39" t="s">
        <v>86</v>
      </c>
      <c r="EE5" s="39" t="s">
        <v>87</v>
      </c>
      <c r="EF5" s="39" t="s">
        <v>88</v>
      </c>
      <c r="EG5" s="39" t="s">
        <v>89</v>
      </c>
      <c r="EH5" s="39" t="s">
        <v>90</v>
      </c>
      <c r="EI5" s="39" t="s">
        <v>92</v>
      </c>
      <c r="EJ5" s="39" t="s">
        <v>93</v>
      </c>
      <c r="EK5" s="39" t="s">
        <v>94</v>
      </c>
      <c r="EL5" s="39" t="s">
        <v>95</v>
      </c>
      <c r="EM5" s="39" t="s">
        <v>96</v>
      </c>
      <c r="EN5" s="39" t="s">
        <v>91</v>
      </c>
    </row>
    <row r="6" spans="1:144" s="28" customFormat="1" x14ac:dyDescent="0.15">
      <c r="A6" s="29" t="s">
        <v>97</v>
      </c>
      <c r="B6" s="34">
        <f t="shared" ref="B6:W6" si="1">B7</f>
        <v>2020</v>
      </c>
      <c r="C6" s="34">
        <f t="shared" si="1"/>
        <v>192121</v>
      </c>
      <c r="D6" s="34">
        <f t="shared" si="1"/>
        <v>47</v>
      </c>
      <c r="E6" s="34">
        <f t="shared" si="1"/>
        <v>1</v>
      </c>
      <c r="F6" s="34">
        <f t="shared" si="1"/>
        <v>0</v>
      </c>
      <c r="G6" s="34">
        <f t="shared" si="1"/>
        <v>0</v>
      </c>
      <c r="H6" s="34" t="str">
        <f t="shared" si="1"/>
        <v>山梨県　上野原市</v>
      </c>
      <c r="I6" s="34" t="str">
        <f t="shared" si="1"/>
        <v>法非適用</v>
      </c>
      <c r="J6" s="34" t="str">
        <f t="shared" si="1"/>
        <v>水道事業</v>
      </c>
      <c r="K6" s="34" t="str">
        <f t="shared" si="1"/>
        <v>簡易水道事業</v>
      </c>
      <c r="L6" s="34" t="str">
        <f t="shared" si="1"/>
        <v>D3</v>
      </c>
      <c r="M6" s="34" t="str">
        <f t="shared" si="1"/>
        <v>非設置</v>
      </c>
      <c r="N6" s="40" t="str">
        <f t="shared" si="1"/>
        <v>-</v>
      </c>
      <c r="O6" s="40" t="str">
        <f t="shared" si="1"/>
        <v>該当数値なし</v>
      </c>
      <c r="P6" s="40">
        <f t="shared" si="1"/>
        <v>20.329999999999998</v>
      </c>
      <c r="Q6" s="40">
        <f t="shared" si="1"/>
        <v>2475</v>
      </c>
      <c r="R6" s="40">
        <f t="shared" si="1"/>
        <v>22607</v>
      </c>
      <c r="S6" s="40">
        <f t="shared" si="1"/>
        <v>170.57</v>
      </c>
      <c r="T6" s="40">
        <f t="shared" si="1"/>
        <v>132.54</v>
      </c>
      <c r="U6" s="40">
        <f t="shared" si="1"/>
        <v>4577</v>
      </c>
      <c r="V6" s="40">
        <f t="shared" si="1"/>
        <v>14.7</v>
      </c>
      <c r="W6" s="40">
        <f t="shared" si="1"/>
        <v>311.36</v>
      </c>
      <c r="X6" s="42">
        <f t="shared" ref="X6:AG6" si="2">IF(X7="",NA(),X7)</f>
        <v>96.19</v>
      </c>
      <c r="Y6" s="42">
        <f t="shared" si="2"/>
        <v>98.76</v>
      </c>
      <c r="Z6" s="42">
        <f t="shared" si="2"/>
        <v>102.26</v>
      </c>
      <c r="AA6" s="42">
        <f t="shared" si="2"/>
        <v>103.61</v>
      </c>
      <c r="AB6" s="42">
        <f t="shared" si="2"/>
        <v>107.97</v>
      </c>
      <c r="AC6" s="42">
        <f t="shared" si="2"/>
        <v>77.56</v>
      </c>
      <c r="AD6" s="42">
        <f t="shared" si="2"/>
        <v>78.510000000000005</v>
      </c>
      <c r="AE6" s="42">
        <f t="shared" si="2"/>
        <v>77.91</v>
      </c>
      <c r="AF6" s="42">
        <f t="shared" si="2"/>
        <v>79.099999999999994</v>
      </c>
      <c r="AG6" s="42">
        <f t="shared" si="2"/>
        <v>79.33</v>
      </c>
      <c r="AH6" s="40" t="str">
        <f>IF(AH7="","",IF(AH7="-","【-】","【"&amp;SUBSTITUTE(TEXT(AH7,"#,##0.00"),"-","△")&amp;"】"))</f>
        <v>【78.36】</v>
      </c>
      <c r="AI6" s="40" t="e">
        <f t="shared" ref="AI6:AR6" si="3">IF(AI7="",NA(),AI7)</f>
        <v>#N/A</v>
      </c>
      <c r="AJ6" s="40" t="e">
        <f t="shared" si="3"/>
        <v>#N/A</v>
      </c>
      <c r="AK6" s="40" t="e">
        <f t="shared" si="3"/>
        <v>#N/A</v>
      </c>
      <c r="AL6" s="40" t="e">
        <f t="shared" si="3"/>
        <v>#N/A</v>
      </c>
      <c r="AM6" s="40" t="e">
        <f t="shared" si="3"/>
        <v>#N/A</v>
      </c>
      <c r="AN6" s="40" t="e">
        <f t="shared" si="3"/>
        <v>#N/A</v>
      </c>
      <c r="AO6" s="40" t="e">
        <f t="shared" si="3"/>
        <v>#N/A</v>
      </c>
      <c r="AP6" s="40" t="e">
        <f t="shared" si="3"/>
        <v>#N/A</v>
      </c>
      <c r="AQ6" s="40" t="e">
        <f t="shared" si="3"/>
        <v>#N/A</v>
      </c>
      <c r="AR6" s="40" t="e">
        <f t="shared" si="3"/>
        <v>#N/A</v>
      </c>
      <c r="AS6" s="40" t="str">
        <f>IF(AS7="","",IF(AS7="-","【-】","【"&amp;SUBSTITUTE(TEXT(AS7,"#,##0.00"),"-","△")&amp;"】"))</f>
        <v/>
      </c>
      <c r="AT6" s="40" t="e">
        <f t="shared" ref="AT6:BC6" si="4">IF(AT7="",NA(),AT7)</f>
        <v>#N/A</v>
      </c>
      <c r="AU6" s="40" t="e">
        <f t="shared" si="4"/>
        <v>#N/A</v>
      </c>
      <c r="AV6" s="40" t="e">
        <f t="shared" si="4"/>
        <v>#N/A</v>
      </c>
      <c r="AW6" s="40" t="e">
        <f t="shared" si="4"/>
        <v>#N/A</v>
      </c>
      <c r="AX6" s="40" t="e">
        <f t="shared" si="4"/>
        <v>#N/A</v>
      </c>
      <c r="AY6" s="40" t="e">
        <f t="shared" si="4"/>
        <v>#N/A</v>
      </c>
      <c r="AZ6" s="40" t="e">
        <f t="shared" si="4"/>
        <v>#N/A</v>
      </c>
      <c r="BA6" s="40" t="e">
        <f t="shared" si="4"/>
        <v>#N/A</v>
      </c>
      <c r="BB6" s="40" t="e">
        <f t="shared" si="4"/>
        <v>#N/A</v>
      </c>
      <c r="BC6" s="40" t="e">
        <f t="shared" si="4"/>
        <v>#N/A</v>
      </c>
      <c r="BD6" s="40" t="str">
        <f>IF(BD7="","",IF(BD7="-","【-】","【"&amp;SUBSTITUTE(TEXT(BD7,"#,##0.00"),"-","△")&amp;"】"))</f>
        <v/>
      </c>
      <c r="BE6" s="42">
        <f t="shared" ref="BE6:BN6" si="5">IF(BE7="",NA(),BE7)</f>
        <v>129.97</v>
      </c>
      <c r="BF6" s="42">
        <f t="shared" si="5"/>
        <v>114.79</v>
      </c>
      <c r="BG6" s="42">
        <f t="shared" si="5"/>
        <v>106.47</v>
      </c>
      <c r="BH6" s="42">
        <f t="shared" si="5"/>
        <v>84.02</v>
      </c>
      <c r="BI6" s="42">
        <f t="shared" si="5"/>
        <v>92.04</v>
      </c>
      <c r="BJ6" s="42">
        <f t="shared" si="5"/>
        <v>1144.79</v>
      </c>
      <c r="BK6" s="42">
        <f t="shared" si="5"/>
        <v>1061.58</v>
      </c>
      <c r="BL6" s="42">
        <f t="shared" si="5"/>
        <v>1007.7</v>
      </c>
      <c r="BM6" s="42">
        <f t="shared" si="5"/>
        <v>1018.52</v>
      </c>
      <c r="BN6" s="42">
        <f t="shared" si="5"/>
        <v>949.61</v>
      </c>
      <c r="BO6" s="40" t="str">
        <f>IF(BO7="","",IF(BO7="-","【-】","【"&amp;SUBSTITUTE(TEXT(BO7,"#,##0.00"),"-","△")&amp;"】"))</f>
        <v>【949.15】</v>
      </c>
      <c r="BP6" s="42">
        <f t="shared" ref="BP6:BY6" si="6">IF(BP7="",NA(),BP7)</f>
        <v>49.57</v>
      </c>
      <c r="BQ6" s="42">
        <f t="shared" si="6"/>
        <v>35.96</v>
      </c>
      <c r="BR6" s="42">
        <f t="shared" si="6"/>
        <v>49.97</v>
      </c>
      <c r="BS6" s="42">
        <f t="shared" si="6"/>
        <v>53.93</v>
      </c>
      <c r="BT6" s="42">
        <f t="shared" si="6"/>
        <v>69.91</v>
      </c>
      <c r="BU6" s="42">
        <f t="shared" si="6"/>
        <v>56.04</v>
      </c>
      <c r="BV6" s="42">
        <f t="shared" si="6"/>
        <v>58.52</v>
      </c>
      <c r="BW6" s="42">
        <f t="shared" si="6"/>
        <v>59.22</v>
      </c>
      <c r="BX6" s="42">
        <f t="shared" si="6"/>
        <v>58.79</v>
      </c>
      <c r="BY6" s="42">
        <f t="shared" si="6"/>
        <v>58.41</v>
      </c>
      <c r="BZ6" s="40" t="str">
        <f>IF(BZ7="","",IF(BZ7="-","【-】","【"&amp;SUBSTITUTE(TEXT(BZ7,"#,##0.00"),"-","△")&amp;"】"))</f>
        <v>【55.87】</v>
      </c>
      <c r="CA6" s="42">
        <f t="shared" ref="CA6:CJ6" si="7">IF(CA7="",NA(),CA7)</f>
        <v>154.47</v>
      </c>
      <c r="CB6" s="42">
        <f t="shared" si="7"/>
        <v>215.41</v>
      </c>
      <c r="CC6" s="42">
        <f t="shared" si="7"/>
        <v>155.47999999999999</v>
      </c>
      <c r="CD6" s="42">
        <f t="shared" si="7"/>
        <v>171.06</v>
      </c>
      <c r="CE6" s="42">
        <f t="shared" si="7"/>
        <v>138.66</v>
      </c>
      <c r="CF6" s="42">
        <f t="shared" si="7"/>
        <v>304.35000000000002</v>
      </c>
      <c r="CG6" s="42">
        <f t="shared" si="7"/>
        <v>296.3</v>
      </c>
      <c r="CH6" s="42">
        <f t="shared" si="7"/>
        <v>292.89999999999998</v>
      </c>
      <c r="CI6" s="42">
        <f t="shared" si="7"/>
        <v>298.25</v>
      </c>
      <c r="CJ6" s="42">
        <f t="shared" si="7"/>
        <v>303.27999999999997</v>
      </c>
      <c r="CK6" s="40" t="str">
        <f>IF(CK7="","",IF(CK7="-","【-】","【"&amp;SUBSTITUTE(TEXT(CK7,"#,##0.00"),"-","△")&amp;"】"))</f>
        <v>【288.19】</v>
      </c>
      <c r="CL6" s="42">
        <f t="shared" ref="CL6:CU6" si="8">IF(CL7="",NA(),CL7)</f>
        <v>54.38</v>
      </c>
      <c r="CM6" s="42">
        <f t="shared" si="8"/>
        <v>62.62</v>
      </c>
      <c r="CN6" s="42">
        <f t="shared" si="8"/>
        <v>65.680000000000007</v>
      </c>
      <c r="CO6" s="42">
        <f t="shared" si="8"/>
        <v>65.2</v>
      </c>
      <c r="CP6" s="42">
        <f t="shared" si="8"/>
        <v>65.66</v>
      </c>
      <c r="CQ6" s="42">
        <f t="shared" si="8"/>
        <v>55.9</v>
      </c>
      <c r="CR6" s="42">
        <f t="shared" si="8"/>
        <v>57.3</v>
      </c>
      <c r="CS6" s="42">
        <f t="shared" si="8"/>
        <v>56.76</v>
      </c>
      <c r="CT6" s="42">
        <f t="shared" si="8"/>
        <v>56.04</v>
      </c>
      <c r="CU6" s="42">
        <f t="shared" si="8"/>
        <v>58.52</v>
      </c>
      <c r="CV6" s="40" t="str">
        <f>IF(CV7="","",IF(CV7="-","【-】","【"&amp;SUBSTITUTE(TEXT(CV7,"#,##0.00"),"-","△")&amp;"】"))</f>
        <v>【56.31】</v>
      </c>
      <c r="CW6" s="42">
        <f t="shared" ref="CW6:DF6" si="9">IF(CW7="",NA(),CW7)</f>
        <v>76.92</v>
      </c>
      <c r="CX6" s="42">
        <f t="shared" si="9"/>
        <v>67.959999999999994</v>
      </c>
      <c r="CY6" s="42">
        <f t="shared" si="9"/>
        <v>64.47</v>
      </c>
      <c r="CZ6" s="42">
        <f t="shared" si="9"/>
        <v>62.76</v>
      </c>
      <c r="DA6" s="42">
        <f t="shared" si="9"/>
        <v>62.21</v>
      </c>
      <c r="DB6" s="42">
        <f t="shared" si="9"/>
        <v>73.28</v>
      </c>
      <c r="DC6" s="42">
        <f t="shared" si="9"/>
        <v>72.42</v>
      </c>
      <c r="DD6" s="42">
        <f t="shared" si="9"/>
        <v>73.069999999999993</v>
      </c>
      <c r="DE6" s="42">
        <f t="shared" si="9"/>
        <v>72.78</v>
      </c>
      <c r="DF6" s="42">
        <f t="shared" si="9"/>
        <v>71.33</v>
      </c>
      <c r="DG6" s="40" t="str">
        <f>IF(DG7="","",IF(DG7="-","【-】","【"&amp;SUBSTITUTE(TEXT(DG7,"#,##0.00"),"-","△")&amp;"】"))</f>
        <v>【71.88】</v>
      </c>
      <c r="DH6" s="40" t="e">
        <f t="shared" ref="DH6:DQ6" si="10">IF(DH7="",NA(),DH7)</f>
        <v>#N/A</v>
      </c>
      <c r="DI6" s="40" t="e">
        <f t="shared" si="10"/>
        <v>#N/A</v>
      </c>
      <c r="DJ6" s="40" t="e">
        <f t="shared" si="10"/>
        <v>#N/A</v>
      </c>
      <c r="DK6" s="40" t="e">
        <f t="shared" si="10"/>
        <v>#N/A</v>
      </c>
      <c r="DL6" s="40" t="e">
        <f t="shared" si="10"/>
        <v>#N/A</v>
      </c>
      <c r="DM6" s="40" t="e">
        <f t="shared" si="10"/>
        <v>#N/A</v>
      </c>
      <c r="DN6" s="40" t="e">
        <f t="shared" si="10"/>
        <v>#N/A</v>
      </c>
      <c r="DO6" s="40" t="e">
        <f t="shared" si="10"/>
        <v>#N/A</v>
      </c>
      <c r="DP6" s="40" t="e">
        <f t="shared" si="10"/>
        <v>#N/A</v>
      </c>
      <c r="DQ6" s="40" t="e">
        <f t="shared" si="10"/>
        <v>#N/A</v>
      </c>
      <c r="DR6" s="40" t="str">
        <f>IF(DR7="","",IF(DR7="-","【-】","【"&amp;SUBSTITUTE(TEXT(DR7,"#,##0.00"),"-","△")&amp;"】"))</f>
        <v/>
      </c>
      <c r="DS6" s="40" t="e">
        <f t="shared" ref="DS6:EB6" si="11">IF(DS7="",NA(),DS7)</f>
        <v>#N/A</v>
      </c>
      <c r="DT6" s="40" t="e">
        <f t="shared" si="11"/>
        <v>#N/A</v>
      </c>
      <c r="DU6" s="40" t="e">
        <f t="shared" si="11"/>
        <v>#N/A</v>
      </c>
      <c r="DV6" s="40" t="e">
        <f t="shared" si="11"/>
        <v>#N/A</v>
      </c>
      <c r="DW6" s="40" t="e">
        <f t="shared" si="11"/>
        <v>#N/A</v>
      </c>
      <c r="DX6" s="40" t="e">
        <f t="shared" si="11"/>
        <v>#N/A</v>
      </c>
      <c r="DY6" s="40" t="e">
        <f t="shared" si="11"/>
        <v>#N/A</v>
      </c>
      <c r="DZ6" s="40" t="e">
        <f t="shared" si="11"/>
        <v>#N/A</v>
      </c>
      <c r="EA6" s="40" t="e">
        <f t="shared" si="11"/>
        <v>#N/A</v>
      </c>
      <c r="EB6" s="40" t="e">
        <f t="shared" si="11"/>
        <v>#N/A</v>
      </c>
      <c r="EC6" s="40" t="str">
        <f>IF(EC7="","",IF(EC7="-","【-】","【"&amp;SUBSTITUTE(TEXT(EC7,"#,##0.00"),"-","△")&amp;"】"))</f>
        <v/>
      </c>
      <c r="ED6" s="40">
        <f t="shared" ref="ED6:EM6" si="12">IF(ED7="",NA(),ED7)</f>
        <v>0</v>
      </c>
      <c r="EE6" s="40">
        <f t="shared" si="12"/>
        <v>0</v>
      </c>
      <c r="EF6" s="40">
        <f t="shared" si="12"/>
        <v>0</v>
      </c>
      <c r="EG6" s="40">
        <f t="shared" si="12"/>
        <v>0</v>
      </c>
      <c r="EH6" s="40">
        <f t="shared" si="12"/>
        <v>0</v>
      </c>
      <c r="EI6" s="42">
        <f t="shared" si="12"/>
        <v>0.53</v>
      </c>
      <c r="EJ6" s="42">
        <f t="shared" si="12"/>
        <v>0.72</v>
      </c>
      <c r="EK6" s="42">
        <f t="shared" si="12"/>
        <v>0.53</v>
      </c>
      <c r="EL6" s="42">
        <f t="shared" si="12"/>
        <v>0.71</v>
      </c>
      <c r="EM6" s="42">
        <f t="shared" si="12"/>
        <v>0.72</v>
      </c>
      <c r="EN6" s="40" t="str">
        <f>IF(EN7="","",IF(EN7="-","【-】","【"&amp;SUBSTITUTE(TEXT(EN7,"#,##0.00"),"-","△")&amp;"】"))</f>
        <v>【0.80】</v>
      </c>
    </row>
    <row r="7" spans="1:144" s="28" customFormat="1" x14ac:dyDescent="0.15">
      <c r="A7" s="29"/>
      <c r="B7" s="35">
        <v>2020</v>
      </c>
      <c r="C7" s="35">
        <v>192121</v>
      </c>
      <c r="D7" s="35">
        <v>47</v>
      </c>
      <c r="E7" s="35">
        <v>1</v>
      </c>
      <c r="F7" s="35">
        <v>0</v>
      </c>
      <c r="G7" s="35">
        <v>0</v>
      </c>
      <c r="H7" s="35" t="s">
        <v>80</v>
      </c>
      <c r="I7" s="35" t="s">
        <v>98</v>
      </c>
      <c r="J7" s="35" t="s">
        <v>99</v>
      </c>
      <c r="K7" s="35" t="s">
        <v>100</v>
      </c>
      <c r="L7" s="35" t="s">
        <v>101</v>
      </c>
      <c r="M7" s="35" t="s">
        <v>12</v>
      </c>
      <c r="N7" s="41" t="s">
        <v>40</v>
      </c>
      <c r="O7" s="41" t="s">
        <v>102</v>
      </c>
      <c r="P7" s="41">
        <v>20.329999999999998</v>
      </c>
      <c r="Q7" s="41">
        <v>2475</v>
      </c>
      <c r="R7" s="41">
        <v>22607</v>
      </c>
      <c r="S7" s="41">
        <v>170.57</v>
      </c>
      <c r="T7" s="41">
        <v>132.54</v>
      </c>
      <c r="U7" s="41">
        <v>4577</v>
      </c>
      <c r="V7" s="41">
        <v>14.7</v>
      </c>
      <c r="W7" s="41">
        <v>311.36</v>
      </c>
      <c r="X7" s="41">
        <v>96.19</v>
      </c>
      <c r="Y7" s="41">
        <v>98.76</v>
      </c>
      <c r="Z7" s="41">
        <v>102.26</v>
      </c>
      <c r="AA7" s="41">
        <v>103.61</v>
      </c>
      <c r="AB7" s="41">
        <v>107.97</v>
      </c>
      <c r="AC7" s="41">
        <v>77.56</v>
      </c>
      <c r="AD7" s="41">
        <v>78.510000000000005</v>
      </c>
      <c r="AE7" s="41">
        <v>77.91</v>
      </c>
      <c r="AF7" s="41">
        <v>79.099999999999994</v>
      </c>
      <c r="AG7" s="41">
        <v>79.33</v>
      </c>
      <c r="AH7" s="41">
        <v>78.36</v>
      </c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>
        <v>129.97</v>
      </c>
      <c r="BF7" s="41">
        <v>114.79</v>
      </c>
      <c r="BG7" s="41">
        <v>106.47</v>
      </c>
      <c r="BH7" s="41">
        <v>84.02</v>
      </c>
      <c r="BI7" s="41">
        <v>92.04</v>
      </c>
      <c r="BJ7" s="41">
        <v>1144.79</v>
      </c>
      <c r="BK7" s="41">
        <v>1061.58</v>
      </c>
      <c r="BL7" s="41">
        <v>1007.7</v>
      </c>
      <c r="BM7" s="41">
        <v>1018.52</v>
      </c>
      <c r="BN7" s="41">
        <v>949.61</v>
      </c>
      <c r="BO7" s="41">
        <v>949.15</v>
      </c>
      <c r="BP7" s="41">
        <v>49.57</v>
      </c>
      <c r="BQ7" s="41">
        <v>35.96</v>
      </c>
      <c r="BR7" s="41">
        <v>49.97</v>
      </c>
      <c r="BS7" s="41">
        <v>53.93</v>
      </c>
      <c r="BT7" s="41">
        <v>69.91</v>
      </c>
      <c r="BU7" s="41">
        <v>56.04</v>
      </c>
      <c r="BV7" s="41">
        <v>58.52</v>
      </c>
      <c r="BW7" s="41">
        <v>59.22</v>
      </c>
      <c r="BX7" s="41">
        <v>58.79</v>
      </c>
      <c r="BY7" s="41">
        <v>58.41</v>
      </c>
      <c r="BZ7" s="41">
        <v>55.87</v>
      </c>
      <c r="CA7" s="41">
        <v>154.47</v>
      </c>
      <c r="CB7" s="41">
        <v>215.41</v>
      </c>
      <c r="CC7" s="41">
        <v>155.47999999999999</v>
      </c>
      <c r="CD7" s="41">
        <v>171.06</v>
      </c>
      <c r="CE7" s="41">
        <v>138.66</v>
      </c>
      <c r="CF7" s="41">
        <v>304.35000000000002</v>
      </c>
      <c r="CG7" s="41">
        <v>296.3</v>
      </c>
      <c r="CH7" s="41">
        <v>292.89999999999998</v>
      </c>
      <c r="CI7" s="41">
        <v>298.25</v>
      </c>
      <c r="CJ7" s="41">
        <v>303.27999999999997</v>
      </c>
      <c r="CK7" s="41">
        <v>288.19</v>
      </c>
      <c r="CL7" s="41">
        <v>54.38</v>
      </c>
      <c r="CM7" s="41">
        <v>62.62</v>
      </c>
      <c r="CN7" s="41">
        <v>65.680000000000007</v>
      </c>
      <c r="CO7" s="41">
        <v>65.2</v>
      </c>
      <c r="CP7" s="41">
        <v>65.66</v>
      </c>
      <c r="CQ7" s="41">
        <v>55.9</v>
      </c>
      <c r="CR7" s="41">
        <v>57.3</v>
      </c>
      <c r="CS7" s="41">
        <v>56.76</v>
      </c>
      <c r="CT7" s="41">
        <v>56.04</v>
      </c>
      <c r="CU7" s="41">
        <v>58.52</v>
      </c>
      <c r="CV7" s="41">
        <v>56.31</v>
      </c>
      <c r="CW7" s="41">
        <v>76.92</v>
      </c>
      <c r="CX7" s="41">
        <v>67.959999999999994</v>
      </c>
      <c r="CY7" s="41">
        <v>64.47</v>
      </c>
      <c r="CZ7" s="41">
        <v>62.76</v>
      </c>
      <c r="DA7" s="41">
        <v>62.21</v>
      </c>
      <c r="DB7" s="41">
        <v>73.28</v>
      </c>
      <c r="DC7" s="41">
        <v>72.42</v>
      </c>
      <c r="DD7" s="41">
        <v>73.069999999999993</v>
      </c>
      <c r="DE7" s="41">
        <v>72.78</v>
      </c>
      <c r="DF7" s="41">
        <v>71.33</v>
      </c>
      <c r="DG7" s="41">
        <v>71.88</v>
      </c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0.53</v>
      </c>
      <c r="EJ7" s="41">
        <v>0.72</v>
      </c>
      <c r="EK7" s="41">
        <v>0.53</v>
      </c>
      <c r="EL7" s="41">
        <v>0.71</v>
      </c>
      <c r="EM7" s="41">
        <v>0.72</v>
      </c>
      <c r="EN7" s="41">
        <v>0.8</v>
      </c>
    </row>
    <row r="8" spans="1:144" x14ac:dyDescent="0.15"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</row>
    <row r="9" spans="1:144" x14ac:dyDescent="0.15">
      <c r="A9" s="30"/>
      <c r="B9" s="30" t="s">
        <v>103</v>
      </c>
      <c r="C9" s="30" t="s">
        <v>104</v>
      </c>
      <c r="D9" s="30" t="s">
        <v>105</v>
      </c>
      <c r="E9" s="30" t="s">
        <v>106</v>
      </c>
      <c r="F9" s="30" t="s">
        <v>107</v>
      </c>
      <c r="X9" s="43"/>
      <c r="Y9" s="43"/>
      <c r="Z9" s="43"/>
      <c r="AA9" s="43"/>
      <c r="AB9" s="43"/>
      <c r="AC9" s="43"/>
      <c r="AD9" s="43"/>
      <c r="AE9" s="43"/>
      <c r="AF9" s="43"/>
      <c r="AG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D9" s="43"/>
      <c r="EE9" s="43"/>
      <c r="EF9" s="43"/>
      <c r="EG9" s="43"/>
      <c r="EH9" s="43"/>
      <c r="EI9" s="43"/>
      <c r="EJ9" s="43"/>
      <c r="EK9" s="43"/>
      <c r="EL9" s="43"/>
      <c r="EM9" s="43"/>
    </row>
    <row r="10" spans="1:144" x14ac:dyDescent="0.15">
      <c r="A10" s="30" t="s">
        <v>52</v>
      </c>
      <c r="B10" s="36">
        <f>DATEVALUE($B7+12-B11&amp;"/1/"&amp;B12)</f>
        <v>46753</v>
      </c>
      <c r="C10" s="36">
        <f>DATEVALUE($B7+12-C11&amp;"/1/"&amp;C12)</f>
        <v>47119</v>
      </c>
      <c r="D10" s="36">
        <f>DATEVALUE($B7+12-D11&amp;"/1/"&amp;D12)</f>
        <v>47484</v>
      </c>
      <c r="E10" s="38">
        <f>DATEVALUE($B7+12-E11&amp;"/1/"&amp;E12)</f>
        <v>47849</v>
      </c>
      <c r="F10" s="38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山梨県</cp:lastModifiedBy>
  <dcterms:created xsi:type="dcterms:W3CDTF">2021-12-03T07:03:03Z</dcterms:created>
  <dcterms:modified xsi:type="dcterms:W3CDTF">2022-02-21T05:14:45Z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2022-01-24T00:59:46Z</vt:filetime>
  </property>
</Properties>
</file>