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filesv\部局間共有\限定共有\業務課企業会計課共通\総務担当\010　水道総務\09　会計運営\03経営比較分析表\R3\【R3経営比較分析表】\"/>
    </mc:Choice>
  </mc:AlternateContent>
  <workbookProtection workbookAlgorithmName="SHA-512" workbookHashValue="0gODvEhS/bcxtft78OaJYdQG98Pt3Ayk17NR7ikqJHA/IEw8Tm+5ADteLO7BMk3dGJ4B3mspzryMZhkBllfK0w==" workbookSaltValue="ZL8APHJ/YwC12krMZMot/A==" workbookSpinCount="100000" lockStructure="1"/>
  <bookViews>
    <workbookView xWindow="0" yWindow="0" windowWidth="28800" windowHeight="123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<sst xmlns="http://schemas.openxmlformats.org/spreadsheetml/2006/main" count="236" uniqueCount="119">
  <si>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</si>
  <si>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</si>
  <si>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</si>
  <si>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</si>
  <si>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</si>
  <si>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</si>
  <si>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</si>
  <si>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</si>
  <si>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</si>
  <si>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</si>
  <si>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</si>
  <si>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</si>
  <si>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</si>
  <si>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</si>
  <si>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</si>
  <si>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</si>
  <si>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</si>
  <si>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</si>
  <si>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</si>
  <si>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</si>
  <si>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</si>
  <si>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</si>
  <si>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</si>
  <si>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</si>
  <si>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</si>
  <si>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</si>
  <si>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</si>
  <si>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</si>
  <si>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</si>
  <si>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</si>
  <si>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</si>
  <si>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</si>
  <si>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</si>
  <si>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</si>
  <si>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</si>
  <si>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</si>
  <si>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</si>
  <si>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</si>
  <si>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</si>
  <si>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</si>
  <si>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</si>
  <si>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</si>
  <si>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</si>
  <si>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</si>
  <si>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</si>
  <si>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</si>
  <si>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</si>
  <si>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</si>
  <si>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</si>
  <si>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</si>
  <si>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</si>
  <si>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</si>
  <si>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</si>
  <si>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</si>
  <si>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</si>
  <si>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</si>
  <si>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</si>
  <si>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</si>
  <si>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</si>
  <si>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</si>
  <si>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</si>
  <si>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</si>
  <si>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</si>
  <si>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</si>
  <si>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</si>
  <si>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</si>
  <si>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</si>
  <si>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</si>
  <si>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</si>
  <si>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</si>
  <si>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</si>
  <si>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</si>
  <si>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</si>
  <si>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</si>
  <si>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</si>
  <si>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</si>
  <si>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</si>
  <si>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</si>
  <si>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</si>
  <si>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</si>
  <si>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</si>
  <si>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</si>
  <si>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</si>
  <si>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</si>
  <si>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</si>
  <si>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</si>
  <si>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</si>
  <si>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</si>
  <si>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</si>
  <si>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</si>
  <si>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</si>
  <si>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</si>
  <si>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</si>
  <si>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</si>
  <si>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</si>
  <si>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</si>
  <si>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</si>
  <si>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</si>
  <si>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</si>
  <si>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</si>
  <si>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</si>
  <si>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</si>
  <si>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</si>
  <si>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</si>
  <si>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</si>
  <si>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</si>
  <si>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</si>
  <si>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</si>
  <si>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</si>
  <si>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</si>
  <si>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</si>
  <si>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</si>
  <si>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</si>
  <si>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</si>
  <si>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</si>
  <si>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</si>
  <si>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現状、管渠の老朽化については、当面の心配はない。
　今後、マンホールポンプや処理場施設の機械系等は、管渠に比べ耐用年数が少ないため、順次修繕、部品交換等を行い、できるだけ長寿命化を図っていく。
　また、最適なマネジメントを検討し、それを基に計画的で合理的な維持管理を行っていく。
</t>
    <phoneticPr fontId="4"/>
  </si>
  <si>
    <t>　本事業は、利用対象者が減少している芦川地区に限られ、施設については、処理場が３箇所、山間部という地形のため、各戸にポンプを備えているところもある。人口減少に歯止めがかからない中で、今後の収益の減少及び維持管理費用の増加を想定すると、引き続き経営改善に向けた取り組みが必要である。
　平成30年度に、下水道使用料の改定と同時に、同率の料金改定がなされた。令和4年度にも、再度料金改定を行う予定であったが、コロナ禍で市民生活にも影響が出ていることから、見送ることとなり、経営健全化に向けて動き出したものの、すぐには改善が難しくなっている。
　今後は、長寿命化の調査等を鑑み、施設維持管理に多額の費用が想定される将来に向けた施設のあり方の根本的な検討が必要となるだろう。</t>
    <rPh sb="1" eb="2">
      <t>ホン</t>
    </rPh>
    <rPh sb="2" eb="4">
      <t>ジギョウ</t>
    </rPh>
    <rPh sb="205" eb="206">
      <t>カ</t>
    </rPh>
    <rPh sb="207" eb="209">
      <t>シミン</t>
    </rPh>
    <rPh sb="209" eb="211">
      <t>セイカツ</t>
    </rPh>
    <rPh sb="213" eb="215">
      <t>エイキョウ</t>
    </rPh>
    <rPh sb="216" eb="217">
      <t>デ</t>
    </rPh>
    <rPh sb="225" eb="227">
      <t>ミオク</t>
    </rPh>
    <rPh sb="234" eb="236">
      <t>ケイエイ</t>
    </rPh>
    <rPh sb="236" eb="239">
      <t>ケンゼンカ</t>
    </rPh>
    <rPh sb="240" eb="241">
      <t>ム</t>
    </rPh>
    <rPh sb="243" eb="244">
      <t>ウゴ</t>
    </rPh>
    <rPh sb="245" eb="246">
      <t>ダ</t>
    </rPh>
    <rPh sb="256" eb="258">
      <t>カイゼン</t>
    </rPh>
    <rPh sb="259" eb="260">
      <t>ムズカ</t>
    </rPh>
    <phoneticPr fontId="4"/>
  </si>
  <si>
    <t>　建設事業はすでに終了しており、現在は維持管理と起債の償還のみを行っている。そのため起債残高は確実に減少してきている。
　平成30年度の使用料改定と汚水処理費（公費負担分）の見直しに伴い、総収益の増加がみられてきているが、本年度は、総費用が増加したため、①収益的収支比率が微減となった。
　④企業債残高対事業規模比率においては、地方債償還に要する一般会計負担額の見直しに伴い大きく減少している。
　本年度については、公営企業会計経営戦略負担金及び農集排地震対策BCP策定業務があったため、⑤経費回収率は減少し、⑥汚水処理原価は増加している。決算規模が小さいため、費用が増加する年には、⑤経費回収率及び⑥汚水処理原価に大きく影響する。
　本事業は、合併前に環境重視のため導入された施設であり、接続率を上げるために加入負担金を取らず、また使用料を低く抑えることで、⑧水洗化率100％を達成している。このため、類似団体の中でも群を抜いて高い水洗化率であるが、これ以上、⑦施設利用率の大きい増加は望みようがないことを示している。過疎化が進み、人口減少に歯止めがかからない状態のため、今後、数値の低下が推測される。
　</t>
    <rPh sb="1" eb="3">
      <t>ケンセツ</t>
    </rPh>
    <rPh sb="111" eb="114">
      <t>ホンネンド</t>
    </rPh>
    <rPh sb="120" eb="122">
      <t>ゾウカ</t>
    </rPh>
    <rPh sb="136" eb="138">
      <t>ビゲン</t>
    </rPh>
    <rPh sb="199" eb="200">
      <t>ホン</t>
    </rPh>
    <rPh sb="200" eb="202">
      <t>ネンド</t>
    </rPh>
    <rPh sb="208" eb="210">
      <t>コウエイ</t>
    </rPh>
    <rPh sb="210" eb="212">
      <t>キギョウ</t>
    </rPh>
    <rPh sb="212" eb="214">
      <t>カイケイ</t>
    </rPh>
    <rPh sb="214" eb="216">
      <t>ケイエイ</t>
    </rPh>
    <rPh sb="216" eb="218">
      <t>センリャク</t>
    </rPh>
    <rPh sb="218" eb="221">
      <t>フタンキン</t>
    </rPh>
    <rPh sb="221" eb="222">
      <t>オヨ</t>
    </rPh>
    <rPh sb="223" eb="224">
      <t>ノウ</t>
    </rPh>
    <rPh sb="226" eb="228">
      <t>ジシン</t>
    </rPh>
    <rPh sb="228" eb="230">
      <t>タイサク</t>
    </rPh>
    <rPh sb="233" eb="235">
      <t>サクテイ</t>
    </rPh>
    <rPh sb="235" eb="237">
      <t>ギョウム</t>
    </rPh>
    <rPh sb="245" eb="247">
      <t>ケイヒ</t>
    </rPh>
    <rPh sb="247" eb="249">
      <t>カイシュウ</t>
    </rPh>
    <rPh sb="249" eb="250">
      <t>リツ</t>
    </rPh>
    <rPh sb="251" eb="253">
      <t>ゲンショウ</t>
    </rPh>
    <rPh sb="256" eb="258">
      <t>オスイ</t>
    </rPh>
    <rPh sb="258" eb="260">
      <t>ショリ</t>
    </rPh>
    <rPh sb="260" eb="262">
      <t>ゲンカ</t>
    </rPh>
    <rPh sb="263" eb="265">
      <t>ゾウカ</t>
    </rPh>
    <rPh sb="270" eb="272">
      <t>ケッサン</t>
    </rPh>
    <rPh sb="272" eb="274">
      <t>キボ</t>
    </rPh>
    <rPh sb="275" eb="276">
      <t>チイ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</si>
</sst>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EF-4F67-A076-CAEBBBA3FB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7EF-4F67-A076-CAEBBBA3FB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56.51</c:v>
                </c:pt>
                <c:pt idx="1">
                  <c:v>56.51</c:v>
                </c:pt>
                <c:pt idx="2">
                  <c:v>52.74</c:v>
                </c:pt>
                <c:pt idx="3">
                  <c:v>47.95</c:v>
                </c:pt>
                <c:pt idx="4">
                  <c:v>50</c:v>
                </c:pt>
              </c:numCache>
            </c:numRef>
          </c:val>
          <c:extLst>
            <c:ext xmlns:c16="http://schemas.microsoft.com/office/drawing/2014/chart" uri="{C3380CC4-5D6E-409C-BE32-E72D297353CC}">
              <c16:uniqueId val="{00000000-6FC6-456C-8D20-8C85AF06E5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FC6-456C-8D20-8C85AF06E5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DEB-4D61-9667-F68AD31A2A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DEB-4D61-9667-F68AD31A2A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65.19</c:v>
                </c:pt>
                <c:pt idx="1">
                  <c:v>70.44</c:v>
                </c:pt>
                <c:pt idx="2">
                  <c:v>99.09</c:v>
                </c:pt>
                <c:pt idx="3">
                  <c:v>99.04</c:v>
                </c:pt>
                <c:pt idx="4">
                  <c:v>93.34</c:v>
                </c:pt>
              </c:numCache>
            </c:numRef>
          </c:val>
          <c:extLst>
            <c:ext xmlns:c16="http://schemas.microsoft.com/office/drawing/2014/chart" uri="{C3380CC4-5D6E-409C-BE32-E72D297353CC}">
              <c16:uniqueId val="{00000000-19EC-4122-9D1A-952EE5CDEA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EC-4122-9D1A-952EE5CDEA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70-4302-8A77-67ACF2D522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70-4302-8A77-67ACF2D522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FF-4041-B6B2-0D2E6A76CB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F-4041-B6B2-0D2E6A76CB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15-44B1-8F5D-F6702051DB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15-44B1-8F5D-F6702051DB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B6-4957-828E-EA51FA60F5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B6-4957-828E-EA51FA60F5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1087.5</c:v>
                </c:pt>
                <c:pt idx="1">
                  <c:v>1026.6400000000001</c:v>
                </c:pt>
                <c:pt idx="2">
                  <c:v>5.9</c:v>
                </c:pt>
                <c:pt idx="3" formatCode="#,##0.00;&quot;△&quot;#,##0.00">
                  <c:v>0</c:v>
                </c:pt>
                <c:pt idx="4" formatCode="#,##0.00;&quot;△&quot;#,##0.00">
                  <c:v>0</c:v>
                </c:pt>
              </c:numCache>
            </c:numRef>
          </c:val>
          <c:extLst>
            <c:ext xmlns:c16="http://schemas.microsoft.com/office/drawing/2014/chart" uri="{C3380CC4-5D6E-409C-BE32-E72D297353CC}">
              <c16:uniqueId val="{00000000-9043-4F17-8ECE-64D9256125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043-4F17-8ECE-64D9256125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32.53</c:v>
                </c:pt>
                <c:pt idx="1">
                  <c:v>38.39</c:v>
                </c:pt>
                <c:pt idx="2">
                  <c:v>96.17</c:v>
                </c:pt>
                <c:pt idx="3">
                  <c:v>96</c:v>
                </c:pt>
                <c:pt idx="4">
                  <c:v>63.97</c:v>
                </c:pt>
              </c:numCache>
            </c:numRef>
          </c:val>
          <c:extLst>
            <c:ext xmlns:c16="http://schemas.microsoft.com/office/drawing/2014/chart" uri="{C3380CC4-5D6E-409C-BE32-E72D297353CC}">
              <c16:uniqueId val="{00000000-5A94-4AB3-95F6-DDD6450156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5A94-4AB3-95F6-DDD6450156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367.29</c:v>
                </c:pt>
                <c:pt idx="1">
                  <c:v>300.63</c:v>
                </c:pt>
                <c:pt idx="2">
                  <c:v>150</c:v>
                </c:pt>
                <c:pt idx="3">
                  <c:v>166.51</c:v>
                </c:pt>
                <c:pt idx="4">
                  <c:v>253.91</c:v>
                </c:pt>
              </c:numCache>
            </c:numRef>
          </c:val>
          <c:extLst>
            <c:ext xmlns:c16="http://schemas.microsoft.com/office/drawing/2014/chart" uri="{C3380CC4-5D6E-409C-BE32-E72D297353CC}">
              <c16:uniqueId val="{00000000-CEB2-422E-B9FB-707DCF47B4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EB2-422E-B9FB-707DCF47B4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笛吹市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68555</v>
      </c>
      <c r="AM8" s="51"/>
      <c r="AN8" s="51"/>
      <c r="AO8" s="51"/>
      <c r="AP8" s="51"/>
      <c r="AQ8" s="51"/>
      <c r="AR8" s="51"/>
      <c r="AS8" s="51"/>
      <c r="AT8" s="46">
        <f>データ!T6</f>
        <v>201.92</v>
      </c>
      <c r="AU8" s="46"/>
      <c r="AV8" s="46"/>
      <c r="AW8" s="46"/>
      <c r="AX8" s="46"/>
      <c r="AY8" s="46"/>
      <c r="AZ8" s="46"/>
      <c r="BA8" s="46"/>
      <c r="BB8" s="46">
        <f>データ!U6</f>
        <v>339.52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0.46</v>
      </c>
      <c r="Q10" s="46"/>
      <c r="R10" s="46"/>
      <c r="S10" s="46"/>
      <c r="T10" s="46"/>
      <c r="U10" s="46"/>
      <c r="V10" s="46"/>
      <c r="W10" s="46">
        <f>データ!Q6</f>
        <v>101.39</v>
      </c>
      <c r="X10" s="46"/>
      <c r="Y10" s="46"/>
      <c r="Z10" s="46"/>
      <c r="AA10" s="46"/>
      <c r="AB10" s="46"/>
      <c r="AC10" s="46"/>
      <c r="AD10" s="51">
        <f>データ!R6</f>
        <v>2640</v>
      </c>
      <c r="AE10" s="51"/>
      <c r="AF10" s="51"/>
      <c r="AG10" s="51"/>
      <c r="AH10" s="51"/>
      <c r="AI10" s="51"/>
      <c r="AJ10" s="51"/>
      <c r="AK10" s="2"/>
      <c r="AL10" s="51">
        <f>データ!V6</f>
        <v>313</v>
      </c>
      <c r="AM10" s="51"/>
      <c r="AN10" s="51"/>
      <c r="AO10" s="51"/>
      <c r="AP10" s="51"/>
      <c r="AQ10" s="51"/>
      <c r="AR10" s="51"/>
      <c r="AS10" s="51"/>
      <c r="AT10" s="46">
        <f>データ!W6</f>
        <v>0.22</v>
      </c>
      <c r="AU10" s="46"/>
      <c r="AV10" s="46"/>
      <c r="AW10" s="46"/>
      <c r="AX10" s="46"/>
      <c r="AY10" s="46"/>
      <c r="AZ10" s="46"/>
      <c r="BA10" s="46"/>
      <c r="BB10" s="46">
        <f>データ!X6</f>
        <v>1422.73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sHMgvUMI8aExa02xpGQDlgIzPrCprSxsLDSG/ZsAZmIkoALZznB6auNhiMpSBInSuzq0Asa+QZrgT36X7DCF+g==" saltValue="ODLj2dOy5yVKIT9U22kM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192112</v>
      </c>
      <c r="D6" s="33">
        <f t="shared" si="3"/>
        <v>47</v>
      </c>
      <c r="E6" s="33">
        <f t="shared" si="3"/>
        <v>17</v>
      </c>
      <c r="F6" s="33">
        <f t="shared" si="3"/>
        <v>5</v>
      </c>
      <c r="G6" s="33">
        <f t="shared" si="3"/>
        <v>0</v>
      </c>
      <c r="H6" s="33" t="str">
        <f t="shared" si="3"/>
        <v>山梨県　笛吹市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0.46</v>
      </c>
      <c r="Q6" s="34">
        <f t="shared" si="3"/>
        <v>101.39</v>
      </c>
      <c r="R6" s="34">
        <f t="shared" si="3"/>
        <v>2640</v>
      </c>
      <c r="S6" s="34">
        <f t="shared" si="3"/>
        <v>68555</v>
      </c>
      <c r="T6" s="34">
        <f t="shared" si="3"/>
        <v>201.92</v>
      </c>
      <c r="U6" s="34">
        <f t="shared" si="3"/>
        <v>339.52</v>
      </c>
      <c r="V6" s="34">
        <f t="shared" si="3"/>
        <v>313</v>
      </c>
      <c r="W6" s="34">
        <f t="shared" si="3"/>
        <v>0.22</v>
      </c>
      <c r="X6" s="34">
        <f t="shared" si="3"/>
        <v>1422.73</v>
      </c>
      <c r="Y6" s="35">
        <f>IF(Y7="",NA(),Y7)</f>
        <v>65.19</v>
      </c>
      <c r="Z6" s="35">
        <f t="shared" ref="Z6:AH6" si="4">IF(Z7="",NA(),Z7)</f>
        <v>70.44</v>
      </c>
      <c r="AA6" s="35">
        <f t="shared" si="4"/>
        <v>99.09</v>
      </c>
      <c r="AB6" s="35">
        <f t="shared" si="4"/>
        <v>99.04</v>
      </c>
      <c r="AC6" s="35">
        <f t="shared" si="4"/>
        <v>93.34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1087.5</v>
      </c>
      <c r="BG6" s="35">
        <f t="shared" ref="BG6:BO6" si="7">IF(BG7="",NA(),BG7)</f>
        <v>1026.6400000000001</v>
      </c>
      <c r="BH6" s="35">
        <f t="shared" si="7"/>
        <v>5.9</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32.53</v>
      </c>
      <c r="BR6" s="35">
        <f t="shared" ref="BR6:BZ6" si="8">IF(BR7="",NA(),BR7)</f>
        <v>38.39</v>
      </c>
      <c r="BS6" s="35">
        <f t="shared" si="8"/>
        <v>96.17</v>
      </c>
      <c r="BT6" s="35">
        <f t="shared" si="8"/>
        <v>96</v>
      </c>
      <c r="BU6" s="35">
        <f t="shared" si="8"/>
        <v>63.97</v>
      </c>
      <c r="BV6" s="35">
        <f t="shared" si="8"/>
        <v>55.32</v>
      </c>
      <c r="BW6" s="35">
        <f t="shared" si="8"/>
        <v>59.8</v>
      </c>
      <c r="BX6" s="35">
        <f t="shared" si="8"/>
        <v>57.77</v>
      </c>
      <c r="BY6" s="35">
        <f t="shared" si="8"/>
        <v>57.31</v>
      </c>
      <c r="BZ6" s="35">
        <f t="shared" si="8"/>
        <v>57.08</v>
      </c>
      <c r="CA6" s="34" t="str">
        <f>IF(CA7="","",IF(CA7="-","【-】","【"&amp;SUBSTITUTE(TEXT(CA7,"#,##0.00"),"-","△")&amp;"】"))</f>
        <v>【60.94】</v>
      </c>
      <c r="CB6" s="35">
        <f>IF(CB7="",NA(),CB7)</f>
        <v>367.29</v>
      </c>
      <c r="CC6" s="35">
        <f t="shared" ref="CC6:CK6" si="9">IF(CC7="",NA(),CC7)</f>
        <v>300.63</v>
      </c>
      <c r="CD6" s="35">
        <f t="shared" si="9"/>
        <v>150</v>
      </c>
      <c r="CE6" s="35">
        <f t="shared" si="9"/>
        <v>166.51</v>
      </c>
      <c r="CF6" s="35">
        <f t="shared" si="9"/>
        <v>253.91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56.51</v>
      </c>
      <c r="CN6" s="35">
        <f t="shared" ref="CN6:CV6" si="10">IF(CN7="",NA(),CN7)</f>
        <v>56.51</v>
      </c>
      <c r="CO6" s="35">
        <f t="shared" si="10"/>
        <v>52.74</v>
      </c>
      <c r="CP6" s="35">
        <f t="shared" si="10"/>
        <v>47.95</v>
      </c>
      <c r="CQ6" s="35">
        <f t="shared" si="10"/>
        <v>50</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192112</v>
      </c>
      <c r="D7" s="37">
        <v>47</v>
      </c>
      <c r="E7" s="37">
        <v>17</v>
      </c>
      <c r="F7" s="37">
        <v>5</v>
      </c>
      <c r="G7" s="37">
        <v>0</v>
      </c>
      <c r="H7" s="37" t="s">
        <v>98</v>
      </c>
      <c r="I7" s="37" t="s">
        <v>99</v>
      </c>
      <c r="J7" s="37" t="s">
        <v>100</v>
      </c>
      <c r="K7" s="37" t="s">
        <v>101</v>
      </c>
      <c r="L7" s="37" t="s">
        <v>102</v>
      </c>
      <c r="M7" s="37" t="s">
        <v>103</v>
      </c>
      <c r="N7" s="38" t="s">
        <v>104</v>
      </c>
      <c r="O7" s="38" t="s">
        <v>105</v>
      </c>
      <c r="P7" s="38">
        <v>0.46</v>
      </c>
      <c r="Q7" s="38">
        <v>101.39</v>
      </c>
      <c r="R7" s="38">
        <v>2640</v>
      </c>
      <c r="S7" s="38">
        <v>68555</v>
      </c>
      <c r="T7" s="38">
        <v>201.92</v>
      </c>
      <c r="U7" s="38">
        <v>339.52</v>
      </c>
      <c r="V7" s="38">
        <v>313</v>
      </c>
      <c r="W7" s="38">
        <v>0.22</v>
      </c>
      <c r="X7" s="38">
        <v>1422.73</v>
      </c>
      <c r="Y7" s="38">
        <v>65.19</v>
      </c>
      <c r="Z7" s="38">
        <v>70.44</v>
      </c>
      <c r="AA7" s="38">
        <v>99.09</v>
      </c>
      <c r="AB7" s="38">
        <v>99.04</v>
      </c>
      <c r="AC7" s="38">
        <v>93.34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1087.5</v>
      </c>
      <c r="BG7" s="38">
        <v>1026.6400000000001</v>
      </c>
      <c r="BH7" s="38">
        <v>5.9</v>
      </c>
      <c r="BI7" s="38">
        <v>0</v>
      </c>
      <c r="BJ7" s="38">
        <v>0</v>
      </c>
      <c r="BK7" s="38">
        <v>974.93</v>
      </c>
      <c r="BL7" s="38">
        <v>855.8</v>
      </c>
      <c r="BM7" s="38">
        <v>789.46</v>
      </c>
      <c r="BN7" s="38">
        <v>826.83</v>
      </c>
      <c r="BO7" s="38">
        <v>867.83</v>
      </c>
      <c r="BP7" s="38">
        <v>832.52</v>
      </c>
      <c r="BQ7" s="38">
        <v>32.53</v>
      </c>
      <c r="BR7" s="38">
        <v>38.39</v>
      </c>
      <c r="BS7" s="38">
        <v>96.17</v>
      </c>
      <c r="BT7" s="38">
        <v>96</v>
      </c>
      <c r="BU7" s="38">
        <v>63.97</v>
      </c>
      <c r="BV7" s="38">
        <v>55.32</v>
      </c>
      <c r="BW7" s="38">
        <v>59.8</v>
      </c>
      <c r="BX7" s="38">
        <v>57.77</v>
      </c>
      <c r="BY7" s="38">
        <v>57.31</v>
      </c>
      <c r="BZ7" s="38">
        <v>57.08</v>
      </c>
      <c r="CA7" s="38">
        <v>60.94</v>
      </c>
      <c r="CB7" s="38">
        <v>367.29</v>
      </c>
      <c r="CC7" s="38">
        <v>300.63</v>
      </c>
      <c r="CD7" s="38">
        <v>150</v>
      </c>
      <c r="CE7" s="38">
        <v>166.51</v>
      </c>
      <c r="CF7" s="38">
        <v>253.91</v>
      </c>
      <c r="CG7" s="38">
        <v>283.17</v>
      </c>
      <c r="CH7" s="38">
        <v>263.76</v>
      </c>
      <c r="CI7" s="38">
        <v>274.35000000000002</v>
      </c>
      <c r="CJ7" s="38">
        <v>273.52</v>
      </c>
      <c r="CK7" s="38">
        <v>274.99</v>
      </c>
      <c r="CL7" s="38">
        <v>253.04</v>
      </c>
      <c r="CM7" s="38">
        <v>56.51</v>
      </c>
      <c r="CN7" s="38">
        <v>56.51</v>
      </c>
      <c r="CO7" s="38">
        <v>52.74</v>
      </c>
      <c r="CP7" s="38">
        <v>47.95</v>
      </c>
      <c r="CQ7" s="38">
        <v>50</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橘田 俊明</cp:lastModifiedBy>
  <dcterms:created xsi:type="dcterms:W3CDTF">2021-12-03T07:58:13Z</dcterms:created>
  <dcterms:modified xsi:type="dcterms:W3CDTF">2022-01-24T06:27:53Z</dcterms:modified>
  <cp:category/>
</cp:coreProperties>
</file>