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 - コピー\"/>
    </mc:Choice>
  </mc:AlternateContent>
  <bookViews>
    <workbookView xWindow="0" yWindow="0" windowWidth="23040" windowHeight="9096"/>
  </bookViews>
  <sheets>
    <sheet name="Sheet1" sheetId="4" r:id="rId1"/>
  </sheets>
  <definedNames>
    <definedName name="_1人口動態_実数表ＥＸＰ" localSheetId="0">Sheet1!$A$2:$X$45</definedName>
    <definedName name="_2人口動態_実数表ＥＸＰ">#REF!</definedName>
    <definedName name="_xlnm.Print_Area" localSheetId="0">Sheet1!$A$1:$AK$54</definedName>
    <definedName name="人口動態率ＥＸＰ">#REF!</definedName>
  </definedNames>
  <calcPr calcId="162913"/>
</workbook>
</file>

<file path=xl/calcChain.xml><?xml version="1.0" encoding="utf-8"?>
<calcChain xmlns="http://schemas.openxmlformats.org/spreadsheetml/2006/main">
  <c r="AF4" i="4" l="1"/>
  <c r="AE4" i="4"/>
  <c r="AF32" i="4"/>
  <c r="AE32" i="4"/>
  <c r="AE26" i="4"/>
  <c r="AD32" i="4"/>
  <c r="C47" i="4" l="1"/>
  <c r="D49" i="4" l="1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D47" i="4"/>
  <c r="AI32" i="4" l="1"/>
  <c r="AI23" i="4"/>
  <c r="AI6" i="4"/>
  <c r="AI7" i="4"/>
  <c r="AH6" i="4"/>
  <c r="AG32" i="4"/>
  <c r="AH32" i="4"/>
  <c r="AD26" i="4"/>
  <c r="AH23" i="4"/>
  <c r="AG23" i="4"/>
  <c r="AG26" i="4"/>
  <c r="AE23" i="4"/>
  <c r="AF23" i="4"/>
  <c r="AD23" i="4"/>
  <c r="AB4" i="4"/>
  <c r="T4" i="4"/>
  <c r="Q4" i="4"/>
  <c r="N4" i="4"/>
  <c r="K4" i="4"/>
  <c r="G4" i="4"/>
  <c r="D4" i="4"/>
  <c r="G7" i="4"/>
  <c r="G6" i="4"/>
  <c r="D7" i="4"/>
  <c r="D6" i="4"/>
  <c r="W26" i="4"/>
  <c r="T43" i="4"/>
  <c r="Q43" i="4"/>
  <c r="T35" i="4"/>
  <c r="Q35" i="4"/>
  <c r="T32" i="4"/>
  <c r="T26" i="4"/>
  <c r="Q26" i="4"/>
  <c r="T23" i="4"/>
  <c r="N26" i="4"/>
  <c r="K26" i="4"/>
  <c r="J43" i="4"/>
  <c r="P35" i="4"/>
  <c r="N35" i="4"/>
  <c r="L35" i="4"/>
  <c r="K35" i="4"/>
  <c r="N43" i="4"/>
  <c r="K43" i="4"/>
  <c r="G43" i="4"/>
  <c r="D43" i="4"/>
  <c r="G35" i="4"/>
  <c r="D35" i="4"/>
  <c r="D26" i="4"/>
  <c r="G26" i="4"/>
  <c r="Q32" i="4"/>
  <c r="N32" i="4"/>
  <c r="K32" i="4"/>
  <c r="Q23" i="4"/>
  <c r="N23" i="4"/>
  <c r="K23" i="4"/>
  <c r="AE48" i="4" l="1"/>
  <c r="AF48" i="4"/>
  <c r="AB48" i="4"/>
  <c r="AB47" i="4"/>
  <c r="AI47" i="4"/>
  <c r="C6" i="4"/>
  <c r="Y47" i="4"/>
  <c r="C35" i="4"/>
  <c r="AK32" i="4"/>
  <c r="AJ32" i="4"/>
  <c r="AK23" i="4"/>
  <c r="AJ23" i="4"/>
  <c r="Z32" i="4"/>
  <c r="AA32" i="4"/>
  <c r="AB32" i="4"/>
  <c r="AC32" i="4"/>
  <c r="Y32" i="4"/>
  <c r="Z23" i="4"/>
  <c r="AA23" i="4"/>
  <c r="AB23" i="4"/>
  <c r="AC23" i="4"/>
  <c r="Y23" i="4"/>
  <c r="X6" i="4"/>
  <c r="X35" i="4"/>
  <c r="W35" i="4"/>
  <c r="W51" i="4" s="1"/>
  <c r="X26" i="4"/>
  <c r="X32" i="4"/>
  <c r="W32" i="4"/>
  <c r="X23" i="4"/>
  <c r="X50" i="4" s="1"/>
  <c r="W23" i="4"/>
  <c r="W50" i="4" s="1"/>
  <c r="Q6" i="4"/>
  <c r="T6" i="4"/>
  <c r="U6" i="4"/>
  <c r="U43" i="4"/>
  <c r="U51" i="4" s="1"/>
  <c r="V35" i="4"/>
  <c r="U35" i="4"/>
  <c r="V32" i="4"/>
  <c r="U32" i="4"/>
  <c r="V26" i="4"/>
  <c r="V50" i="4" s="1"/>
  <c r="U26" i="4"/>
  <c r="U50" i="4" s="1"/>
  <c r="V23" i="4"/>
  <c r="U23" i="4"/>
  <c r="S26" i="4"/>
  <c r="R26" i="4"/>
  <c r="Q7" i="4"/>
  <c r="R6" i="4"/>
  <c r="S6" i="4"/>
  <c r="S32" i="4"/>
  <c r="R32" i="4"/>
  <c r="S23" i="4"/>
  <c r="R23" i="4"/>
  <c r="P43" i="4"/>
  <c r="O43" i="4"/>
  <c r="O35" i="4"/>
  <c r="O51" i="4" s="1"/>
  <c r="P32" i="4"/>
  <c r="O32" i="4"/>
  <c r="P26" i="4"/>
  <c r="O26" i="4"/>
  <c r="P23" i="4"/>
  <c r="O23" i="4"/>
  <c r="M43" i="4"/>
  <c r="L43" i="4"/>
  <c r="M35" i="4"/>
  <c r="M32" i="4"/>
  <c r="L32" i="4"/>
  <c r="M26" i="4"/>
  <c r="M50" i="4" s="1"/>
  <c r="L26" i="4"/>
  <c r="L50" i="4" s="1"/>
  <c r="M23" i="4"/>
  <c r="L23" i="4"/>
  <c r="L6" i="4"/>
  <c r="J51" i="4"/>
  <c r="G23" i="4"/>
  <c r="G32" i="4"/>
  <c r="J35" i="4"/>
  <c r="J32" i="4"/>
  <c r="J26" i="4"/>
  <c r="J23" i="4"/>
  <c r="I35" i="4"/>
  <c r="H35" i="4"/>
  <c r="I6" i="4"/>
  <c r="H6" i="4"/>
  <c r="F35" i="4"/>
  <c r="E35" i="4"/>
  <c r="E51" i="4" s="1"/>
  <c r="V43" i="4"/>
  <c r="V51" i="4" s="1"/>
  <c r="W43" i="4"/>
  <c r="X43" i="4"/>
  <c r="X51" i="4" s="1"/>
  <c r="W6" i="4"/>
  <c r="V6" i="4"/>
  <c r="Q50" i="4"/>
  <c r="AE49" i="4"/>
  <c r="R35" i="4"/>
  <c r="S35" i="4"/>
  <c r="S51" i="4"/>
  <c r="O50" i="4"/>
  <c r="P6" i="4"/>
  <c r="O6" i="4"/>
  <c r="N6" i="4"/>
  <c r="M6" i="4"/>
  <c r="K6" i="4"/>
  <c r="L51" i="4"/>
  <c r="J6" i="4"/>
  <c r="F43" i="4"/>
  <c r="E43" i="4"/>
  <c r="D32" i="4"/>
  <c r="F32" i="4"/>
  <c r="E32" i="4"/>
  <c r="F26" i="4"/>
  <c r="F7" i="4" s="1"/>
  <c r="E26" i="4"/>
  <c r="D23" i="4"/>
  <c r="E23" i="4"/>
  <c r="F23" i="4"/>
  <c r="F6" i="4"/>
  <c r="E6" i="4"/>
  <c r="I43" i="4"/>
  <c r="I51" i="4" s="1"/>
  <c r="H43" i="4"/>
  <c r="H32" i="4"/>
  <c r="I32" i="4"/>
  <c r="I26" i="4"/>
  <c r="H26" i="4"/>
  <c r="I23" i="4"/>
  <c r="H23" i="4"/>
  <c r="H50" i="4"/>
  <c r="C49" i="4"/>
  <c r="AJ49" i="4" s="1"/>
  <c r="C43" i="4"/>
  <c r="C32" i="4"/>
  <c r="C26" i="4"/>
  <c r="C23" i="4"/>
  <c r="R51" i="4"/>
  <c r="I50" i="4"/>
  <c r="AD47" i="4"/>
  <c r="AE47" i="4"/>
  <c r="F51" i="4"/>
  <c r="F50" i="4"/>
  <c r="AE35" i="4"/>
  <c r="Q51" i="4"/>
  <c r="AC48" i="4"/>
  <c r="AH48" i="4"/>
  <c r="AF49" i="4"/>
  <c r="AH49" i="4"/>
  <c r="AI49" i="4"/>
  <c r="AB49" i="4"/>
  <c r="AC49" i="4"/>
  <c r="AD49" i="4"/>
  <c r="AG49" i="4"/>
  <c r="AJ47" i="4"/>
  <c r="AG48" i="4"/>
  <c r="AI48" i="4"/>
  <c r="AD48" i="4"/>
  <c r="AC47" i="4"/>
  <c r="AF47" i="4"/>
  <c r="AG47" i="4"/>
  <c r="AH47" i="4"/>
  <c r="AJ35" i="4" l="1"/>
  <c r="Y35" i="4"/>
  <c r="C48" i="4"/>
  <c r="AK48" i="4" s="1"/>
  <c r="AA35" i="4"/>
  <c r="AK35" i="4"/>
  <c r="AK47" i="4"/>
  <c r="AA47" i="4"/>
  <c r="AK43" i="4"/>
  <c r="X7" i="4"/>
  <c r="W7" i="4"/>
  <c r="W4" i="4" s="1"/>
  <c r="AJ4" i="4" s="1"/>
  <c r="X4" i="4"/>
  <c r="AK4" i="4" s="1"/>
  <c r="AK6" i="4"/>
  <c r="T51" i="4"/>
  <c r="AG35" i="4"/>
  <c r="AH35" i="4"/>
  <c r="S7" i="4"/>
  <c r="S4" i="4" s="1"/>
  <c r="R7" i="4"/>
  <c r="R4" i="4" s="1"/>
  <c r="U7" i="4"/>
  <c r="U4" i="4" s="1"/>
  <c r="V7" i="4"/>
  <c r="V4" i="4" s="1"/>
  <c r="S50" i="4"/>
  <c r="R50" i="4"/>
  <c r="K51" i="4"/>
  <c r="P51" i="4"/>
  <c r="M51" i="4"/>
  <c r="N51" i="4"/>
  <c r="P7" i="4"/>
  <c r="P4" i="4" s="1"/>
  <c r="O7" i="4"/>
  <c r="O4" i="4" s="1"/>
  <c r="L7" i="4"/>
  <c r="L4" i="4" s="1"/>
  <c r="M7" i="4"/>
  <c r="M4" i="4" s="1"/>
  <c r="P50" i="4"/>
  <c r="J50" i="4"/>
  <c r="J7" i="4"/>
  <c r="J4" i="4" s="1"/>
  <c r="AA4" i="4" s="1"/>
  <c r="AD43" i="4"/>
  <c r="AB43" i="4"/>
  <c r="AF43" i="4"/>
  <c r="AI43" i="4"/>
  <c r="AG43" i="4"/>
  <c r="AC43" i="4"/>
  <c r="AE43" i="4"/>
  <c r="AH43" i="4"/>
  <c r="I7" i="4"/>
  <c r="I4" i="4" s="1"/>
  <c r="G51" i="4"/>
  <c r="Z35" i="4"/>
  <c r="AB35" i="4"/>
  <c r="D51" i="4"/>
  <c r="AG51" i="4" s="1"/>
  <c r="H51" i="4"/>
  <c r="AI35" i="4"/>
  <c r="H7" i="4"/>
  <c r="AC35" i="4"/>
  <c r="AF35" i="4"/>
  <c r="AD35" i="4"/>
  <c r="AH26" i="4"/>
  <c r="AC26" i="4"/>
  <c r="AB26" i="4"/>
  <c r="AI26" i="4"/>
  <c r="D50" i="4"/>
  <c r="AF26" i="4"/>
  <c r="G50" i="4"/>
  <c r="E7" i="4"/>
  <c r="E50" i="4"/>
  <c r="AD50" i="4"/>
  <c r="F4" i="4"/>
  <c r="AI50" i="4"/>
  <c r="AD51" i="4"/>
  <c r="AA43" i="4"/>
  <c r="C50" i="4"/>
  <c r="Z43" i="4"/>
  <c r="C51" i="4"/>
  <c r="AA51" i="4" s="1"/>
  <c r="Y43" i="4"/>
  <c r="AJ43" i="4"/>
  <c r="Z26" i="4"/>
  <c r="AK26" i="4"/>
  <c r="AA26" i="4"/>
  <c r="Y26" i="4"/>
  <c r="C7" i="4"/>
  <c r="AJ26" i="4"/>
  <c r="Z49" i="4"/>
  <c r="AA49" i="4"/>
  <c r="Y49" i="4"/>
  <c r="AA48" i="4"/>
  <c r="Y48" i="4"/>
  <c r="AJ48" i="4"/>
  <c r="AK49" i="4"/>
  <c r="Y6" i="4"/>
  <c r="Z6" i="4"/>
  <c r="AA6" i="4"/>
  <c r="AJ6" i="4"/>
  <c r="Z47" i="4"/>
  <c r="Z48" i="4" l="1"/>
  <c r="AK7" i="4"/>
  <c r="Y7" i="4"/>
  <c r="T7" i="4"/>
  <c r="AG7" i="4" s="1"/>
  <c r="T50" i="4"/>
  <c r="AG50" i="4" s="1"/>
  <c r="Z50" i="4"/>
  <c r="AB51" i="4"/>
  <c r="N7" i="4"/>
  <c r="AC7" i="4" s="1"/>
  <c r="N50" i="4"/>
  <c r="K50" i="4"/>
  <c r="K7" i="4"/>
  <c r="AB7" i="4" s="1"/>
  <c r="AD7" i="4"/>
  <c r="AI51" i="4"/>
  <c r="AF51" i="4"/>
  <c r="AE51" i="4"/>
  <c r="AC51" i="4"/>
  <c r="H4" i="4"/>
  <c r="Z4" i="4" s="1"/>
  <c r="E4" i="4"/>
  <c r="AH51" i="4"/>
  <c r="AH7" i="4"/>
  <c r="AE7" i="4"/>
  <c r="AF7" i="4"/>
  <c r="AE50" i="4"/>
  <c r="AH50" i="4"/>
  <c r="AF50" i="4"/>
  <c r="AC50" i="4"/>
  <c r="AB50" i="4"/>
  <c r="AD6" i="4"/>
  <c r="AC6" i="4"/>
  <c r="AB6" i="4"/>
  <c r="AG6" i="4"/>
  <c r="AF6" i="4"/>
  <c r="AE6" i="4"/>
  <c r="AK51" i="4"/>
  <c r="Y50" i="4"/>
  <c r="AJ50" i="4"/>
  <c r="AA50" i="4"/>
  <c r="AK50" i="4"/>
  <c r="Z51" i="4"/>
  <c r="AJ51" i="4"/>
  <c r="Y51" i="4"/>
  <c r="Z7" i="4"/>
  <c r="AA7" i="4"/>
  <c r="AJ7" i="4"/>
  <c r="Y4" i="4" l="1"/>
  <c r="AD4" i="4"/>
  <c r="AC4" i="4"/>
  <c r="AG4" i="4"/>
  <c r="AH4" i="4"/>
  <c r="AI4" i="4"/>
</calcChain>
</file>

<file path=xl/sharedStrings.xml><?xml version="1.0" encoding="utf-8"?>
<sst xmlns="http://schemas.openxmlformats.org/spreadsheetml/2006/main" count="90" uniqueCount="75">
  <si>
    <t>出生</t>
  </si>
  <si>
    <t>死亡</t>
  </si>
  <si>
    <t>死産</t>
  </si>
  <si>
    <t>婚姻</t>
  </si>
  <si>
    <t>離婚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</si>
  <si>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</si>
  <si>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</si>
  <si>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</si>
  <si>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</si>
  <si>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</si>
  <si>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</si>
  <si>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</si>
  <si>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早川町</t>
  </si>
  <si>
    <t>身延町</t>
  </si>
  <si>
    <t>南部町</t>
  </si>
  <si>
    <t>昭和町</t>
  </si>
  <si>
    <t>道志村</t>
  </si>
  <si>
    <t>西桂町</t>
  </si>
  <si>
    <t>忍野村</t>
  </si>
  <si>
    <t>山中湖村</t>
  </si>
  <si>
    <t>鳴沢村</t>
  </si>
  <si>
    <t>小菅村</t>
  </si>
  <si>
    <t>丹波山村</t>
  </si>
  <si>
    <t>市部計</t>
    <rPh sb="0" eb="1">
      <t>シ</t>
    </rPh>
    <rPh sb="1" eb="2">
      <t>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</si>
  <si>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</si>
  <si>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西八代郡</t>
    <rPh sb="0" eb="4">
      <t>ニシヤツシログン</t>
    </rPh>
    <phoneticPr fontId="2"/>
  </si>
  <si>
    <t>南巨摩郡</t>
    <rPh sb="0" eb="4">
      <t>ミナミコマグン</t>
    </rPh>
    <phoneticPr fontId="2"/>
  </si>
  <si>
    <t>中巨摩郡</t>
    <rPh sb="0" eb="4">
      <t>ナカコマグン</t>
    </rPh>
    <phoneticPr fontId="2"/>
  </si>
  <si>
    <t>南都留郡</t>
    <rPh sb="0" eb="4">
      <t>ミナミツルグン</t>
    </rPh>
    <phoneticPr fontId="2"/>
  </si>
  <si>
    <t>北都留郡</t>
    <rPh sb="0" eb="4">
      <t>キタツルグン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</si>
  <si>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</si>
  <si>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</si>
  <si>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</si>
  <si>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死産率</t>
    <rPh sb="2" eb="3">
      <t>リツ</t>
    </rPh>
    <phoneticPr fontId="2"/>
  </si>
  <si>
    <t>周産期死亡率</t>
    <rPh sb="5" eb="6">
      <t>リツ</t>
    </rPh>
    <phoneticPr fontId="2"/>
  </si>
  <si>
    <t>自   然
増加率</t>
    <rPh sb="7" eb="8">
      <t>カ</t>
    </rPh>
    <rPh sb="8" eb="9">
      <t>リツ</t>
    </rPh>
    <phoneticPr fontId="2"/>
  </si>
  <si>
    <t>乳   児
死亡率</t>
    <rPh sb="8" eb="9">
      <t>リツ</t>
    </rPh>
    <phoneticPr fontId="2"/>
  </si>
  <si>
    <t>新生児
死亡率</t>
    <rPh sb="6" eb="7">
      <t>リツ</t>
    </rPh>
    <phoneticPr fontId="2"/>
  </si>
  <si>
    <t>出生率</t>
    <rPh sb="0" eb="3">
      <t>シュッセイリツ</t>
    </rPh>
    <phoneticPr fontId="2"/>
  </si>
  <si>
    <t>死亡率</t>
    <rPh sb="0" eb="3">
      <t>シボウリツ</t>
    </rPh>
    <phoneticPr fontId="2"/>
  </si>
  <si>
    <t>婚姻率</t>
    <rPh sb="0" eb="2">
      <t>コンイン</t>
    </rPh>
    <rPh sb="2" eb="3">
      <t>リツ</t>
    </rPh>
    <phoneticPr fontId="2"/>
  </si>
  <si>
    <t>離婚率</t>
    <rPh sb="0" eb="3">
      <t>リコンリツ</t>
    </rPh>
    <phoneticPr fontId="2"/>
  </si>
  <si>
    <t>乳児死亡
（再掲）</t>
    <rPh sb="6" eb="8">
      <t>サイケイ</t>
    </rPh>
    <phoneticPr fontId="2"/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</si>
  <si>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2"/>
  </si>
  <si>
    <t>早   期
新生児
死   亡</t>
    <rPh sb="0" eb="1">
      <t>ハヤ</t>
    </rPh>
    <rPh sb="4" eb="5">
      <t>キ</t>
    </rPh>
    <rPh sb="6" eb="9">
      <t>シンセイジ</t>
    </rPh>
    <rPh sb="10" eb="11">
      <t>シ</t>
    </rPh>
    <rPh sb="14" eb="15">
      <t>ボウ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</si>
  <si>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</si>
  <si>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人工</t>
    <rPh sb="0" eb="2">
      <t>ジンコウ</t>
    </rPh>
    <phoneticPr fontId="2"/>
  </si>
  <si>
    <t>南アルプス市</t>
    <rPh sb="0" eb="1">
      <t>ミナミ</t>
    </rPh>
    <rPh sb="5" eb="6">
      <t>シ</t>
    </rPh>
    <phoneticPr fontId="2"/>
  </si>
  <si>
    <t>富士河口湖町</t>
    <rPh sb="0" eb="2">
      <t>フジ</t>
    </rPh>
    <rPh sb="2" eb="5">
      <t>カワグチコ</t>
    </rPh>
    <rPh sb="5" eb="6">
      <t>マチ</t>
    </rPh>
    <phoneticPr fontId="2"/>
  </si>
  <si>
    <t>北杜市</t>
    <rPh sb="0" eb="1">
      <t>キタ</t>
    </rPh>
    <rPh sb="1" eb="2">
      <t>ト</t>
    </rPh>
    <rPh sb="2" eb="3">
      <t>シ</t>
    </rPh>
    <phoneticPr fontId="2"/>
  </si>
  <si>
    <t>甲斐市</t>
    <rPh sb="0" eb="2">
      <t>カイ</t>
    </rPh>
    <rPh sb="2" eb="3">
      <t>シ</t>
    </rPh>
    <phoneticPr fontId="2"/>
  </si>
  <si>
    <t>笛吹市</t>
    <rPh sb="0" eb="2">
      <t>フエフキ</t>
    </rPh>
    <rPh sb="2" eb="3">
      <t>シ</t>
    </rPh>
    <phoneticPr fontId="2"/>
  </si>
  <si>
    <t>第２表　人口動態実数・率，市町村別</t>
    <rPh sb="0" eb="1">
      <t>ダイ</t>
    </rPh>
    <rPh sb="2" eb="3">
      <t>ヒョウ</t>
    </rPh>
    <rPh sb="4" eb="6">
      <t>ジンコウ</t>
    </rPh>
    <rPh sb="6" eb="8">
      <t>ドウタイ</t>
    </rPh>
    <rPh sb="8" eb="10">
      <t>ジッスウ</t>
    </rPh>
    <rPh sb="11" eb="12">
      <t>リツ</t>
    </rPh>
    <rPh sb="13" eb="16">
      <t>シチョウソン</t>
    </rPh>
    <rPh sb="16" eb="17">
      <t>ベツ</t>
    </rPh>
    <phoneticPr fontId="5"/>
  </si>
  <si>
    <t>上野原市</t>
    <rPh sb="0" eb="3">
      <t>ウエノハラ</t>
    </rPh>
    <rPh sb="3" eb="4">
      <t>シ</t>
    </rPh>
    <phoneticPr fontId="2"/>
  </si>
  <si>
    <t>甲州市</t>
    <rPh sb="0" eb="3">
      <t>コウシュウシ</t>
    </rPh>
    <phoneticPr fontId="2"/>
  </si>
  <si>
    <t>市川三郷町</t>
    <rPh sb="0" eb="2">
      <t>イチカワ</t>
    </rPh>
    <rPh sb="2" eb="3">
      <t>ミ</t>
    </rPh>
    <rPh sb="3" eb="5">
      <t>サトマチ</t>
    </rPh>
    <phoneticPr fontId="2"/>
  </si>
  <si>
    <t>自然</t>
    <rPh sb="0" eb="2">
      <t>シゼン</t>
    </rPh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</si>
  <si>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</si>
  <si>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</si>
  <si>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</si>
  <si>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</si>
  <si>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</si>
  <si>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自   然
増加数</t>
    <rPh sb="7" eb="8">
      <t>カ</t>
    </rPh>
    <rPh sb="8" eb="9">
      <t>スウ</t>
    </rPh>
    <phoneticPr fontId="2"/>
  </si>
  <si>
    <t>富士川町</t>
  </si>
  <si>
    <t>新生児死亡
（再掲）</t>
    <phoneticPr fontId="2"/>
  </si>
  <si>
    <t>周産期死亡</t>
    <phoneticPr fontId="2"/>
  </si>
  <si>
    <t>自然</t>
    <phoneticPr fontId="2"/>
  </si>
  <si>
    <t>人工</t>
    <phoneticPr fontId="2"/>
  </si>
  <si>
    <t>※</t>
    <phoneticPr fontId="2"/>
  </si>
  <si>
    <t>２）市町村別の各諸率については、県民生活部統計調査課「山梨県常住人口（日本人人口）」を用いて算出した参考値である。</t>
    <rPh sb="2" eb="5">
      <t>シチョウソン</t>
    </rPh>
    <rPh sb="5" eb="6">
      <t>ベツ</t>
    </rPh>
    <rPh sb="7" eb="8">
      <t>カク</t>
    </rPh>
    <rPh sb="8" eb="9">
      <t>ショ</t>
    </rPh>
    <rPh sb="9" eb="10">
      <t>リツ</t>
    </rPh>
    <rPh sb="16" eb="18">
      <t>ケンミン</t>
    </rPh>
    <rPh sb="18" eb="20">
      <t>セイカツ</t>
    </rPh>
    <rPh sb="20" eb="21">
      <t>ブ</t>
    </rPh>
    <rPh sb="21" eb="23">
      <t>トウケイ</t>
    </rPh>
    <rPh sb="23" eb="25">
      <t>チョウサ</t>
    </rPh>
    <rPh sb="25" eb="26">
      <t>カ</t>
    </rPh>
    <rPh sb="27" eb="30">
      <t>ヤマナシケン</t>
    </rPh>
    <rPh sb="30" eb="32">
      <t>ジョウジュウ</t>
    </rPh>
    <rPh sb="32" eb="34">
      <t>ジンコウ</t>
    </rPh>
    <rPh sb="35" eb="38">
      <t>ニホンジン</t>
    </rPh>
    <rPh sb="38" eb="40">
      <t>ジンコウ</t>
    </rPh>
    <rPh sb="43" eb="44">
      <t>モチ</t>
    </rPh>
    <rPh sb="46" eb="48">
      <t>サンシュツ</t>
    </rPh>
    <rPh sb="50" eb="53">
      <t>サンコウチ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</si>
  <si>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</si>
  <si>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令和2年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5"/>
  </si>
  <si>
    <t>人口
2.10.1</t>
    <phoneticPr fontId="2"/>
  </si>
  <si>
    <t>１）市町村の人口は、県民生活部統計調査課「山梨県常住人口（日本人人口）」（令和２年１０月１日）を用いているため、</t>
    <rPh sb="37" eb="39">
      <t>レイワ</t>
    </rPh>
    <phoneticPr fontId="2"/>
  </si>
  <si>
    <t>　　総務省統計局「令和２年国勢調査に関する不詳補完結果（参考表）」を用いた山梨県人口とは一致しない。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</si>
</sst>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#,##0_ "/>
    <numFmt numFmtId="178" formatCode="_ * #,##0.0_ ;_ * \-#,##0.0_ ;_ * &quot;-&quot;?_ ;_ @_ "/>
    <numFmt numFmtId="179" formatCode="0.00_);[Red]\(0.00\)"/>
    <numFmt numFmtId="180" formatCode="0.0_);[Red]\(0.0\)"/>
    <numFmt numFmtId="181" formatCode="0.0_ "/>
    <numFmt numFmtId="182" formatCode="0_);[Red]\(0\)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57">
    <xf numFmtId="0" fontId="0" fillId="0" borderId="0" xfId="0"/>
    <xf numFmtId="41" fontId="4" fillId="0" borderId="0" xfId="1" applyNumberFormat="1" applyFont="1" applyFill="1" applyAlignment="1">
      <alignment vertical="center"/>
    </xf>
    <xf numFmtId="41" fontId="3" fillId="0" borderId="0" xfId="0" applyNumberFormat="1" applyFont="1" applyFill="1"/>
    <xf numFmtId="178" fontId="3" fillId="0" borderId="0" xfId="0" applyNumberFormat="1" applyFont="1" applyFill="1"/>
    <xf numFmtId="41" fontId="3" fillId="0" borderId="1" xfId="0" quotePrefix="1" applyNumberFormat="1" applyFont="1" applyFill="1" applyBorder="1"/>
    <xf numFmtId="41" fontId="3" fillId="0" borderId="2" xfId="0" quotePrefix="1" applyNumberFormat="1" applyFont="1" applyFill="1" applyBorder="1"/>
    <xf numFmtId="41" fontId="3" fillId="0" borderId="3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 shrinkToFit="1"/>
    </xf>
    <xf numFmtId="41" fontId="6" fillId="0" borderId="3" xfId="0" applyNumberFormat="1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41" fontId="3" fillId="0" borderId="0" xfId="0" quotePrefix="1" applyNumberFormat="1" applyFont="1" applyFill="1"/>
    <xf numFmtId="41" fontId="3" fillId="0" borderId="4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41" fontId="3" fillId="0" borderId="5" xfId="2" applyNumberFormat="1" applyFont="1" applyFill="1" applyBorder="1" applyAlignment="1">
      <alignment horizontal="right" vertical="center"/>
    </xf>
    <xf numFmtId="41" fontId="3" fillId="0" borderId="6" xfId="2" applyNumberFormat="1" applyFont="1" applyFill="1" applyBorder="1" applyAlignment="1">
      <alignment horizontal="right" vertical="center"/>
    </xf>
    <xf numFmtId="41" fontId="3" fillId="0" borderId="7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/>
    <xf numFmtId="41" fontId="7" fillId="0" borderId="0" xfId="0" applyNumberFormat="1" applyFont="1" applyFill="1"/>
    <xf numFmtId="43" fontId="7" fillId="0" borderId="0" xfId="1" quotePrefix="1" applyNumberFormat="1" applyFont="1" applyFill="1" applyAlignment="1">
      <alignment horizontal="right"/>
    </xf>
    <xf numFmtId="43" fontId="3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1" fontId="3" fillId="0" borderId="7" xfId="0" applyNumberFormat="1" applyFont="1" applyFill="1" applyBorder="1"/>
    <xf numFmtId="178" fontId="3" fillId="0" borderId="0" xfId="2" applyNumberFormat="1" applyFont="1" applyFill="1" applyBorder="1" applyAlignment="1">
      <alignment horizontal="right" vertical="center"/>
    </xf>
    <xf numFmtId="43" fontId="3" fillId="0" borderId="0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Border="1" applyAlignment="1">
      <alignment horizontal="right" vertical="center"/>
    </xf>
    <xf numFmtId="181" fontId="3" fillId="0" borderId="0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180" fontId="3" fillId="0" borderId="7" xfId="2" applyNumberFormat="1" applyFont="1" applyFill="1" applyBorder="1" applyAlignment="1">
      <alignment horizontal="right" vertical="center"/>
    </xf>
    <xf numFmtId="181" fontId="3" fillId="0" borderId="7" xfId="2" applyNumberFormat="1" applyFont="1" applyFill="1" applyBorder="1" applyAlignment="1">
      <alignment horizontal="right" vertical="center"/>
    </xf>
    <xf numFmtId="178" fontId="3" fillId="0" borderId="7" xfId="2" applyNumberFormat="1" applyFont="1" applyFill="1" applyBorder="1" applyAlignment="1">
      <alignment horizontal="right" vertical="center"/>
    </xf>
    <xf numFmtId="179" fontId="3" fillId="0" borderId="7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quotePrefix="1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right" vertical="center"/>
    </xf>
    <xf numFmtId="182" fontId="7" fillId="0" borderId="0" xfId="0" applyNumberFormat="1" applyFont="1"/>
    <xf numFmtId="41" fontId="3" fillId="0" borderId="0" xfId="0" applyNumberFormat="1" applyFont="1" applyFill="1" applyAlignment="1">
      <alignment horizont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178" fontId="3" fillId="0" borderId="8" xfId="0" quotePrefix="1" applyNumberFormat="1" applyFont="1" applyFill="1" applyBorder="1" applyAlignment="1">
      <alignment horizontal="center" vertical="center"/>
    </xf>
    <xf numFmtId="41" fontId="3" fillId="0" borderId="8" xfId="0" quotePrefix="1" applyNumberFormat="1" applyFont="1" applyFill="1" applyBorder="1" applyAlignment="1">
      <alignment horizontal="center" vertical="center" wrapText="1"/>
    </xf>
    <xf numFmtId="178" fontId="3" fillId="0" borderId="8" xfId="0" quotePrefix="1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 wrapText="1"/>
    </xf>
    <xf numFmtId="41" fontId="3" fillId="0" borderId="9" xfId="0" quotePrefix="1" applyNumberFormat="1" applyFont="1" applyFill="1" applyBorder="1" applyAlignment="1">
      <alignment horizontal="center" vertical="center" shrinkToFit="1"/>
    </xf>
    <xf numFmtId="41" fontId="3" fillId="0" borderId="10" xfId="0" quotePrefix="1" applyNumberFormat="1" applyFont="1" applyFill="1" applyBorder="1" applyAlignment="1">
      <alignment horizontal="center" vertical="center" shrinkToFit="1"/>
    </xf>
    <xf numFmtId="41" fontId="3" fillId="0" borderId="11" xfId="0" quotePrefix="1" applyNumberFormat="1" applyFont="1" applyFill="1" applyBorder="1" applyAlignment="1">
      <alignment horizontal="center" vertical="center" wrapText="1"/>
    </xf>
    <xf numFmtId="41" fontId="3" fillId="0" borderId="12" xfId="0" quotePrefix="1" applyNumberFormat="1" applyFont="1" applyFill="1" applyBorder="1" applyAlignment="1">
      <alignment horizontal="center" vertical="center"/>
    </xf>
    <xf numFmtId="41" fontId="3" fillId="0" borderId="3" xfId="0" quotePrefix="1" applyNumberFormat="1" applyFont="1" applyFill="1" applyBorder="1" applyAlignment="1">
      <alignment horizontal="center" vertical="center" wrapText="1"/>
    </xf>
    <xf numFmtId="41" fontId="3" fillId="0" borderId="8" xfId="0" quotePrefix="1" applyNumberFormat="1" applyFont="1" applyFill="1" applyBorder="1" applyAlignment="1">
      <alignment horizontal="center" vertical="center"/>
    </xf>
    <xf numFmtId="41" fontId="3" fillId="0" borderId="3" xfId="0" quotePrefix="1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1" sqref="X11"/>
    </sheetView>
  </sheetViews>
  <sheetFormatPr defaultColWidth="9.109375" defaultRowHeight="12" x14ac:dyDescent="0.15"/>
  <cols>
    <col min="1" max="1" width="2.44140625" style="2" customWidth="1"/>
    <col min="2" max="2" width="14.44140625" style="2" customWidth="1"/>
    <col min="3" max="3" width="9.5546875" style="2" customWidth="1"/>
    <col min="4" max="4" width="7.5546875" style="2" customWidth="1"/>
    <col min="5" max="9" width="7.6640625" style="2" customWidth="1"/>
    <col min="10" max="10" width="8.6640625" style="2" customWidth="1"/>
    <col min="11" max="11" width="5.6640625" style="2" customWidth="1"/>
    <col min="12" max="13" width="5.33203125" style="2" customWidth="1"/>
    <col min="14" max="14" width="5.6640625" style="2" customWidth="1"/>
    <col min="15" max="16" width="4.88671875" style="2" customWidth="1"/>
    <col min="17" max="19" width="6.33203125" style="2" customWidth="1"/>
    <col min="20" max="20" width="5.6640625" style="2" customWidth="1"/>
    <col min="21" max="21" width="7.6640625" style="2" customWidth="1"/>
    <col min="22" max="24" width="7.5546875" style="2" customWidth="1"/>
    <col min="25" max="26" width="7.44140625" style="3" customWidth="1"/>
    <col min="27" max="27" width="7.88671875" style="3" customWidth="1"/>
    <col min="28" max="28" width="7.33203125" style="3" customWidth="1"/>
    <col min="29" max="29" width="7.44140625" style="3" customWidth="1"/>
    <col min="30" max="30" width="9.44140625" style="3" bestFit="1" customWidth="1"/>
    <col min="31" max="31" width="7.5546875" style="3" bestFit="1" customWidth="1"/>
    <col min="32" max="32" width="9" style="3" bestFit="1" customWidth="1"/>
    <col min="33" max="33" width="7.5546875" style="3" bestFit="1" customWidth="1"/>
    <col min="34" max="34" width="7.88671875" style="3" customWidth="1"/>
    <col min="35" max="35" width="7.33203125" style="3" bestFit="1" customWidth="1"/>
    <col min="36" max="36" width="7.44140625" style="3" bestFit="1" customWidth="1"/>
    <col min="37" max="37" width="7.44140625" style="22" bestFit="1" customWidth="1"/>
    <col min="38" max="16384" width="9.109375" style="2"/>
  </cols>
  <sheetData>
    <row r="1" spans="1:39" ht="22.5" customHeight="1" thickBot="1" x14ac:dyDescent="0.25">
      <c r="A1" s="1" t="s">
        <v>52</v>
      </c>
      <c r="AK1" s="21" t="s">
        <v>71</v>
      </c>
    </row>
    <row r="2" spans="1:39" ht="24.75" customHeight="1" x14ac:dyDescent="0.15">
      <c r="A2" s="4"/>
      <c r="B2" s="4"/>
      <c r="C2" s="51" t="s">
        <v>72</v>
      </c>
      <c r="D2" s="54" t="s">
        <v>0</v>
      </c>
      <c r="E2" s="54"/>
      <c r="F2" s="54"/>
      <c r="G2" s="54" t="s">
        <v>1</v>
      </c>
      <c r="H2" s="54"/>
      <c r="I2" s="54"/>
      <c r="J2" s="44" t="s">
        <v>62</v>
      </c>
      <c r="K2" s="44" t="s">
        <v>42</v>
      </c>
      <c r="L2" s="44"/>
      <c r="M2" s="44"/>
      <c r="N2" s="44" t="s">
        <v>64</v>
      </c>
      <c r="O2" s="44"/>
      <c r="P2" s="44"/>
      <c r="Q2" s="49" t="s">
        <v>2</v>
      </c>
      <c r="R2" s="50"/>
      <c r="S2" s="50"/>
      <c r="T2" s="56" t="s">
        <v>65</v>
      </c>
      <c r="U2" s="54"/>
      <c r="V2" s="54"/>
      <c r="W2" s="54" t="s">
        <v>3</v>
      </c>
      <c r="X2" s="54" t="s">
        <v>4</v>
      </c>
      <c r="Y2" s="48" t="s">
        <v>38</v>
      </c>
      <c r="Z2" s="48" t="s">
        <v>39</v>
      </c>
      <c r="AA2" s="45" t="s">
        <v>35</v>
      </c>
      <c r="AB2" s="45" t="s">
        <v>36</v>
      </c>
      <c r="AC2" s="45" t="s">
        <v>37</v>
      </c>
      <c r="AD2" s="43" t="s">
        <v>33</v>
      </c>
      <c r="AE2" s="43"/>
      <c r="AF2" s="43"/>
      <c r="AG2" s="43" t="s">
        <v>34</v>
      </c>
      <c r="AH2" s="43"/>
      <c r="AI2" s="43"/>
      <c r="AJ2" s="47" t="s">
        <v>40</v>
      </c>
      <c r="AK2" s="41" t="s">
        <v>41</v>
      </c>
    </row>
    <row r="3" spans="1:39" ht="39.75" customHeight="1" x14ac:dyDescent="0.15">
      <c r="A3" s="5"/>
      <c r="B3" s="5"/>
      <c r="C3" s="52"/>
      <c r="D3" s="6" t="s">
        <v>30</v>
      </c>
      <c r="E3" s="6" t="s">
        <v>31</v>
      </c>
      <c r="F3" s="6" t="s">
        <v>32</v>
      </c>
      <c r="G3" s="6" t="s">
        <v>30</v>
      </c>
      <c r="H3" s="6" t="s">
        <v>31</v>
      </c>
      <c r="I3" s="6" t="s">
        <v>32</v>
      </c>
      <c r="J3" s="53"/>
      <c r="K3" s="7" t="s">
        <v>30</v>
      </c>
      <c r="L3" s="7" t="s">
        <v>31</v>
      </c>
      <c r="M3" s="7" t="s">
        <v>32</v>
      </c>
      <c r="N3" s="7" t="s">
        <v>30</v>
      </c>
      <c r="O3" s="7" t="s">
        <v>31</v>
      </c>
      <c r="P3" s="7" t="s">
        <v>32</v>
      </c>
      <c r="Q3" s="7" t="s">
        <v>30</v>
      </c>
      <c r="R3" s="7" t="s">
        <v>66</v>
      </c>
      <c r="S3" s="7" t="s">
        <v>67</v>
      </c>
      <c r="T3" s="6" t="s">
        <v>30</v>
      </c>
      <c r="U3" s="8" t="s">
        <v>43</v>
      </c>
      <c r="V3" s="9" t="s">
        <v>44</v>
      </c>
      <c r="W3" s="55"/>
      <c r="X3" s="55"/>
      <c r="Y3" s="46"/>
      <c r="Z3" s="46"/>
      <c r="AA3" s="46"/>
      <c r="AB3" s="46"/>
      <c r="AC3" s="46"/>
      <c r="AD3" s="10" t="s">
        <v>30</v>
      </c>
      <c r="AE3" s="11" t="s">
        <v>56</v>
      </c>
      <c r="AF3" s="10" t="s">
        <v>46</v>
      </c>
      <c r="AG3" s="10" t="s">
        <v>30</v>
      </c>
      <c r="AH3" s="12" t="s">
        <v>43</v>
      </c>
      <c r="AI3" s="11" t="s">
        <v>44</v>
      </c>
      <c r="AJ3" s="46"/>
      <c r="AK3" s="42"/>
    </row>
    <row r="4" spans="1:39" ht="15" customHeight="1" x14ac:dyDescent="0.15">
      <c r="A4" s="13" t="s">
        <v>5</v>
      </c>
      <c r="B4" s="13"/>
      <c r="C4" s="14">
        <v>794358</v>
      </c>
      <c r="D4" s="15">
        <f t="shared" ref="D4:X4" si="0">SUM(D6:D7)</f>
        <v>5184</v>
      </c>
      <c r="E4" s="15">
        <f t="shared" si="0"/>
        <v>2652</v>
      </c>
      <c r="F4" s="15">
        <f t="shared" si="0"/>
        <v>2532</v>
      </c>
      <c r="G4" s="15">
        <f t="shared" si="0"/>
        <v>9796</v>
      </c>
      <c r="H4" s="15">
        <f t="shared" si="0"/>
        <v>4985</v>
      </c>
      <c r="I4" s="15">
        <f t="shared" si="0"/>
        <v>4811</v>
      </c>
      <c r="J4" s="15">
        <f t="shared" si="0"/>
        <v>-4612</v>
      </c>
      <c r="K4" s="15">
        <f t="shared" si="0"/>
        <v>11</v>
      </c>
      <c r="L4" s="15">
        <f t="shared" si="0"/>
        <v>9</v>
      </c>
      <c r="M4" s="15">
        <f t="shared" si="0"/>
        <v>2</v>
      </c>
      <c r="N4" s="15">
        <f t="shared" si="0"/>
        <v>7</v>
      </c>
      <c r="O4" s="15">
        <f t="shared" si="0"/>
        <v>6</v>
      </c>
      <c r="P4" s="15">
        <f t="shared" si="0"/>
        <v>1</v>
      </c>
      <c r="Q4" s="15">
        <f t="shared" si="0"/>
        <v>103</v>
      </c>
      <c r="R4" s="15">
        <f t="shared" si="0"/>
        <v>66</v>
      </c>
      <c r="S4" s="15">
        <f t="shared" si="0"/>
        <v>37</v>
      </c>
      <c r="T4" s="15">
        <f t="shared" si="0"/>
        <v>24</v>
      </c>
      <c r="U4" s="15">
        <f t="shared" si="0"/>
        <v>17</v>
      </c>
      <c r="V4" s="15">
        <f t="shared" si="0"/>
        <v>7</v>
      </c>
      <c r="W4" s="15">
        <f t="shared" si="0"/>
        <v>3182</v>
      </c>
      <c r="X4" s="15">
        <f t="shared" si="0"/>
        <v>1296</v>
      </c>
      <c r="Y4" s="25">
        <f>D4/C4*1000</f>
        <v>6.5260247898302772</v>
      </c>
      <c r="Z4" s="25">
        <f>G4/C4*1000</f>
        <v>12.331971227078974</v>
      </c>
      <c r="AA4" s="25">
        <f>J4/C4*1000</f>
        <v>-5.8059464372486964</v>
      </c>
      <c r="AB4" s="25">
        <f>K4/D4*1000</f>
        <v>2.1219135802469133</v>
      </c>
      <c r="AC4" s="25">
        <f>N4/D4*1000</f>
        <v>1.3503086419753085</v>
      </c>
      <c r="AD4" s="25">
        <f>Q4/(D4+Q4)*1000</f>
        <v>19.48174768299603</v>
      </c>
      <c r="AE4" s="25">
        <f>R4/(D4+Q4)*1000</f>
        <v>12.483449971628524</v>
      </c>
      <c r="AF4" s="25">
        <f>S4/(D4+Q4)*1000</f>
        <v>6.9982977113675053</v>
      </c>
      <c r="AG4" s="25">
        <f>T4/(D4+U4)*1000</f>
        <v>4.6144972120746015</v>
      </c>
      <c r="AH4" s="25">
        <f>U4/(D4+U4)*1000</f>
        <v>3.2686021918861754</v>
      </c>
      <c r="AI4" s="25">
        <f>V4/D4*1000</f>
        <v>1.3503086419753085</v>
      </c>
      <c r="AJ4" s="25">
        <f>W4/C4*1000</f>
        <v>4.0057505557947426</v>
      </c>
      <c r="AK4" s="26">
        <f>X4/C4*1000</f>
        <v>1.6315061974575693</v>
      </c>
    </row>
    <row r="5" spans="1:39" ht="15" customHeight="1" x14ac:dyDescent="0.15">
      <c r="A5" s="13"/>
      <c r="B5" s="13"/>
      <c r="C5" s="16"/>
      <c r="D5" s="15"/>
      <c r="E5" s="3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6"/>
      <c r="AL5" s="15"/>
      <c r="AM5" s="15"/>
    </row>
    <row r="6" spans="1:39" ht="15" customHeight="1" x14ac:dyDescent="0.15">
      <c r="A6" s="2" t="s">
        <v>23</v>
      </c>
      <c r="B6" s="13"/>
      <c r="C6" s="16">
        <f t="shared" ref="C6:I6" si="1">SUM(C9:C21)</f>
        <v>679063</v>
      </c>
      <c r="D6" s="15">
        <f t="shared" si="1"/>
        <v>4396</v>
      </c>
      <c r="E6" s="15">
        <f t="shared" si="1"/>
        <v>2274</v>
      </c>
      <c r="F6" s="15">
        <f t="shared" si="1"/>
        <v>2122</v>
      </c>
      <c r="G6" s="15">
        <f t="shared" si="1"/>
        <v>8301</v>
      </c>
      <c r="H6" s="15">
        <f t="shared" si="1"/>
        <v>4210</v>
      </c>
      <c r="I6" s="15">
        <f t="shared" si="1"/>
        <v>4091</v>
      </c>
      <c r="J6" s="15">
        <f t="shared" ref="J6:P6" si="2">SUM(J9:J21)</f>
        <v>-3905</v>
      </c>
      <c r="K6" s="15">
        <f t="shared" si="2"/>
        <v>9</v>
      </c>
      <c r="L6" s="15">
        <f>SUM(L9:L21)</f>
        <v>8</v>
      </c>
      <c r="M6" s="15">
        <f t="shared" si="2"/>
        <v>1</v>
      </c>
      <c r="N6" s="15">
        <f t="shared" si="2"/>
        <v>7</v>
      </c>
      <c r="O6" s="15">
        <f t="shared" si="2"/>
        <v>6</v>
      </c>
      <c r="P6" s="15">
        <f t="shared" si="2"/>
        <v>1</v>
      </c>
      <c r="Q6" s="15">
        <f t="shared" ref="Q6:X6" si="3">SUM(Q9:Q21)</f>
        <v>90</v>
      </c>
      <c r="R6" s="15">
        <f t="shared" si="3"/>
        <v>58</v>
      </c>
      <c r="S6" s="15">
        <f t="shared" si="3"/>
        <v>32</v>
      </c>
      <c r="T6" s="15">
        <f t="shared" si="3"/>
        <v>23</v>
      </c>
      <c r="U6" s="15">
        <f t="shared" si="3"/>
        <v>16</v>
      </c>
      <c r="V6" s="15">
        <f t="shared" si="3"/>
        <v>7</v>
      </c>
      <c r="W6" s="15">
        <f t="shared" si="3"/>
        <v>2690</v>
      </c>
      <c r="X6" s="15">
        <f t="shared" si="3"/>
        <v>1112</v>
      </c>
      <c r="Y6" s="27">
        <f>D6/C6*1000</f>
        <v>6.4736261583976749</v>
      </c>
      <c r="Z6" s="27">
        <f>G6/C6*1000</f>
        <v>12.224197165800522</v>
      </c>
      <c r="AA6" s="28">
        <f>J6/C6*1000</f>
        <v>-5.750571007402848</v>
      </c>
      <c r="AB6" s="27">
        <f>K6/D6*1000</f>
        <v>2.0473157415832577</v>
      </c>
      <c r="AC6" s="27">
        <f>N6/D6*1000</f>
        <v>1.5923566878980893</v>
      </c>
      <c r="AD6" s="27">
        <f>Q6/(D6+Q6)*1000</f>
        <v>20.062416406598306</v>
      </c>
      <c r="AE6" s="27">
        <f>R6/(D6+Q6)*1000</f>
        <v>12.929112795363352</v>
      </c>
      <c r="AF6" s="27">
        <f>S6/(D6+Q6)*1000</f>
        <v>7.133303611234953</v>
      </c>
      <c r="AG6" s="27">
        <f>T6/(D6+U6)*1000</f>
        <v>5.2130553037171348</v>
      </c>
      <c r="AH6" s="27">
        <f>U6/(D6+U6)*1000</f>
        <v>3.626473254759746</v>
      </c>
      <c r="AI6" s="25">
        <f t="shared" ref="AI6:AI7" si="4">V6/D6*1000</f>
        <v>1.5923566878980893</v>
      </c>
      <c r="AJ6" s="27">
        <f>W6/C6*1000</f>
        <v>3.9613408476091321</v>
      </c>
      <c r="AK6" s="29">
        <f>X6/C6*1000</f>
        <v>1.6375505660005036</v>
      </c>
      <c r="AL6" s="15"/>
      <c r="AM6" s="15"/>
    </row>
    <row r="7" spans="1:39" ht="15" customHeight="1" x14ac:dyDescent="0.15">
      <c r="A7" s="2" t="s">
        <v>24</v>
      </c>
      <c r="B7" s="13"/>
      <c r="C7" s="16">
        <f t="shared" ref="C7:H7" si="5">C23+C26+C32+C35+C43</f>
        <v>116918</v>
      </c>
      <c r="D7" s="15">
        <f t="shared" si="5"/>
        <v>788</v>
      </c>
      <c r="E7" s="15">
        <f t="shared" si="5"/>
        <v>378</v>
      </c>
      <c r="F7" s="15">
        <f t="shared" si="5"/>
        <v>410</v>
      </c>
      <c r="G7" s="15">
        <f t="shared" si="5"/>
        <v>1495</v>
      </c>
      <c r="H7" s="15">
        <f t="shared" si="5"/>
        <v>775</v>
      </c>
      <c r="I7" s="15">
        <f t="shared" ref="I7:P7" si="6">I23+I26+I32+I35+I43</f>
        <v>720</v>
      </c>
      <c r="J7" s="15">
        <f t="shared" si="6"/>
        <v>-707</v>
      </c>
      <c r="K7" s="15">
        <f>K23+K26+K32+K35+K43</f>
        <v>2</v>
      </c>
      <c r="L7" s="15">
        <f>L23+L26+L32+L35+L43</f>
        <v>1</v>
      </c>
      <c r="M7" s="15">
        <f t="shared" si="6"/>
        <v>1</v>
      </c>
      <c r="N7" s="15">
        <f t="shared" si="6"/>
        <v>0</v>
      </c>
      <c r="O7" s="15">
        <f t="shared" si="6"/>
        <v>0</v>
      </c>
      <c r="P7" s="15">
        <f t="shared" si="6"/>
        <v>0</v>
      </c>
      <c r="Q7" s="15">
        <f>Q23+Q26+Q32+Q35+Q43</f>
        <v>13</v>
      </c>
      <c r="R7" s="15">
        <f t="shared" ref="R7:X7" si="7">R23+R26+R32+R35+R43</f>
        <v>8</v>
      </c>
      <c r="S7" s="15">
        <f>S23+S26+S32+S35+S43</f>
        <v>5</v>
      </c>
      <c r="T7" s="15">
        <f t="shared" si="7"/>
        <v>1</v>
      </c>
      <c r="U7" s="15">
        <f t="shared" si="7"/>
        <v>1</v>
      </c>
      <c r="V7" s="15">
        <f t="shared" si="7"/>
        <v>0</v>
      </c>
      <c r="W7" s="15">
        <f>W23+W26+W32+W35+W43</f>
        <v>492</v>
      </c>
      <c r="X7" s="15">
        <f t="shared" si="7"/>
        <v>184</v>
      </c>
      <c r="Y7" s="27">
        <f>D7/C7*1000</f>
        <v>6.7397663319591503</v>
      </c>
      <c r="Z7" s="27">
        <f>G7/C7*1000</f>
        <v>12.786739424211842</v>
      </c>
      <c r="AA7" s="28">
        <f>J7/C7*1000</f>
        <v>-6.0469730922526894</v>
      </c>
      <c r="AB7" s="27">
        <f>K7/D7*1000</f>
        <v>2.5380710659898473</v>
      </c>
      <c r="AC7" s="27">
        <f>N7/D7*1000</f>
        <v>0</v>
      </c>
      <c r="AD7" s="27">
        <f>Q7/(D7+Q7)*1000</f>
        <v>16.229712858926344</v>
      </c>
      <c r="AE7" s="27">
        <f>R7/(D7+Q7)*1000</f>
        <v>9.9875156054931331</v>
      </c>
      <c r="AF7" s="27">
        <f>S7/(D7+Q7)*1000</f>
        <v>6.2421972534332077</v>
      </c>
      <c r="AG7" s="27">
        <f>T7/(D7+U7)*1000</f>
        <v>1.2674271229404308</v>
      </c>
      <c r="AH7" s="27">
        <f>U7/(D7+U7)*1000</f>
        <v>1.2674271229404308</v>
      </c>
      <c r="AI7" s="25">
        <f t="shared" si="4"/>
        <v>0</v>
      </c>
      <c r="AJ7" s="27">
        <f>W7/C7*1000</f>
        <v>4.2080774559947995</v>
      </c>
      <c r="AK7" s="29">
        <f>X7/C7*1000</f>
        <v>1.5737525445183804</v>
      </c>
      <c r="AL7" s="15"/>
      <c r="AM7" s="15"/>
    </row>
    <row r="8" spans="1:39" ht="15" customHeight="1" x14ac:dyDescent="0.15">
      <c r="A8" s="13"/>
      <c r="B8" s="13"/>
      <c r="C8" s="16"/>
      <c r="D8" s="15"/>
      <c r="E8" s="34"/>
      <c r="F8" s="34"/>
      <c r="G8" s="15"/>
      <c r="H8" s="15"/>
      <c r="I8" s="15"/>
      <c r="J8" s="34"/>
      <c r="K8" s="15"/>
      <c r="L8" s="15"/>
      <c r="M8" s="34"/>
      <c r="N8" s="15"/>
      <c r="O8" s="15"/>
      <c r="P8" s="15"/>
      <c r="Q8" s="34"/>
      <c r="R8" s="34"/>
      <c r="S8" s="34"/>
      <c r="T8" s="34"/>
      <c r="U8" s="34"/>
      <c r="V8" s="34"/>
      <c r="W8" s="34"/>
      <c r="X8" s="1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6"/>
      <c r="AL8" s="15"/>
      <c r="AM8" s="15"/>
    </row>
    <row r="9" spans="1:39" ht="15" customHeight="1" x14ac:dyDescent="0.15">
      <c r="A9" s="13" t="s">
        <v>6</v>
      </c>
      <c r="B9" s="13"/>
      <c r="C9" s="16">
        <v>184848</v>
      </c>
      <c r="D9" s="15">
        <v>1267</v>
      </c>
      <c r="E9" s="35">
        <v>661</v>
      </c>
      <c r="F9" s="15">
        <v>606</v>
      </c>
      <c r="G9" s="34">
        <v>2324</v>
      </c>
      <c r="H9" s="34">
        <v>1146</v>
      </c>
      <c r="I9" s="34">
        <v>1178</v>
      </c>
      <c r="J9" s="34">
        <v>-1057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24</v>
      </c>
      <c r="R9" s="34">
        <v>15</v>
      </c>
      <c r="S9" s="34">
        <v>9</v>
      </c>
      <c r="T9" s="34">
        <v>3</v>
      </c>
      <c r="U9" s="34">
        <v>3</v>
      </c>
      <c r="V9" s="34">
        <v>0</v>
      </c>
      <c r="W9" s="34">
        <v>874</v>
      </c>
      <c r="X9" s="34">
        <v>331</v>
      </c>
      <c r="Y9" s="36">
        <v>6.8542802735220292</v>
      </c>
      <c r="Z9" s="36">
        <v>12.572491993421623</v>
      </c>
      <c r="AA9" s="36">
        <v>-5.7182117198995934</v>
      </c>
      <c r="AB9" s="36">
        <v>0</v>
      </c>
      <c r="AC9" s="36">
        <v>0</v>
      </c>
      <c r="AD9" s="36">
        <v>18.590240123934933</v>
      </c>
      <c r="AE9" s="36">
        <v>11.618900077459333</v>
      </c>
      <c r="AF9" s="36">
        <v>6.9713400464756008</v>
      </c>
      <c r="AG9" s="36">
        <v>2.3622047244094486</v>
      </c>
      <c r="AH9" s="36">
        <v>2.3622047244094486</v>
      </c>
      <c r="AI9" s="36">
        <v>0</v>
      </c>
      <c r="AJ9" s="36">
        <v>4.7282091231714709</v>
      </c>
      <c r="AK9" s="37">
        <v>1.7906604345191726</v>
      </c>
      <c r="AL9" s="15"/>
      <c r="AM9" s="15"/>
    </row>
    <row r="10" spans="1:39" ht="15" customHeight="1" x14ac:dyDescent="0.15">
      <c r="A10" s="13" t="s">
        <v>7</v>
      </c>
      <c r="B10" s="13"/>
      <c r="C10" s="16">
        <v>46093</v>
      </c>
      <c r="D10" s="15">
        <v>310</v>
      </c>
      <c r="E10" s="35">
        <v>152</v>
      </c>
      <c r="F10" s="15">
        <v>158</v>
      </c>
      <c r="G10" s="34">
        <v>561</v>
      </c>
      <c r="H10" s="34">
        <v>275</v>
      </c>
      <c r="I10" s="34">
        <v>286</v>
      </c>
      <c r="J10" s="34">
        <v>-251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6</v>
      </c>
      <c r="R10" s="34">
        <v>4</v>
      </c>
      <c r="S10" s="34">
        <v>2</v>
      </c>
      <c r="T10" s="34">
        <v>1</v>
      </c>
      <c r="U10" s="34">
        <v>1</v>
      </c>
      <c r="V10" s="34">
        <v>0</v>
      </c>
      <c r="W10" s="34">
        <v>182</v>
      </c>
      <c r="X10" s="34">
        <v>64</v>
      </c>
      <c r="Y10" s="36">
        <v>6.7255331612175384</v>
      </c>
      <c r="Z10" s="36">
        <v>12.171045494977545</v>
      </c>
      <c r="AA10" s="36">
        <v>-5.4455123337600071</v>
      </c>
      <c r="AB10" s="36">
        <v>0</v>
      </c>
      <c r="AC10" s="36">
        <v>0</v>
      </c>
      <c r="AD10" s="36">
        <v>18.9873417721519</v>
      </c>
      <c r="AE10" s="36">
        <v>12.658227848101266</v>
      </c>
      <c r="AF10" s="36">
        <v>6.3291139240506329</v>
      </c>
      <c r="AG10" s="36">
        <v>3.215434083601286</v>
      </c>
      <c r="AH10" s="36">
        <v>3.215434083601286</v>
      </c>
      <c r="AI10" s="36">
        <v>0</v>
      </c>
      <c r="AJ10" s="36">
        <v>3.9485388236825552</v>
      </c>
      <c r="AK10" s="37">
        <v>1.3884971687674919</v>
      </c>
      <c r="AL10" s="15"/>
      <c r="AM10" s="15"/>
    </row>
    <row r="11" spans="1:39" ht="15" customHeight="1" x14ac:dyDescent="0.15">
      <c r="A11" s="13" t="s">
        <v>8</v>
      </c>
      <c r="B11" s="13"/>
      <c r="C11" s="16">
        <v>30499</v>
      </c>
      <c r="D11" s="15">
        <v>183</v>
      </c>
      <c r="E11" s="35">
        <v>93</v>
      </c>
      <c r="F11" s="15">
        <v>90</v>
      </c>
      <c r="G11" s="34">
        <v>355</v>
      </c>
      <c r="H11" s="34">
        <v>178</v>
      </c>
      <c r="I11" s="34">
        <v>177</v>
      </c>
      <c r="J11" s="34">
        <v>-172</v>
      </c>
      <c r="K11" s="34">
        <v>1</v>
      </c>
      <c r="L11" s="34">
        <v>1</v>
      </c>
      <c r="M11" s="34">
        <v>0</v>
      </c>
      <c r="N11" s="34">
        <v>1</v>
      </c>
      <c r="O11" s="34">
        <v>1</v>
      </c>
      <c r="P11" s="34">
        <v>0</v>
      </c>
      <c r="Q11" s="34">
        <v>3</v>
      </c>
      <c r="R11" s="34">
        <v>1</v>
      </c>
      <c r="S11" s="34">
        <v>2</v>
      </c>
      <c r="T11" s="34">
        <v>2</v>
      </c>
      <c r="U11" s="34">
        <v>1</v>
      </c>
      <c r="V11" s="34">
        <v>1</v>
      </c>
      <c r="W11" s="34">
        <v>113</v>
      </c>
      <c r="X11" s="34">
        <v>39</v>
      </c>
      <c r="Y11" s="36">
        <v>6.0001967277615655</v>
      </c>
      <c r="Z11" s="36">
        <v>11.639725892652217</v>
      </c>
      <c r="AA11" s="36">
        <v>-5.6395291648906518</v>
      </c>
      <c r="AB11" s="36">
        <v>5.4644808743169397</v>
      </c>
      <c r="AC11" s="36">
        <v>5.4644808743169397</v>
      </c>
      <c r="AD11" s="36">
        <v>16.129032258064516</v>
      </c>
      <c r="AE11" s="36">
        <v>5.3763440860215059</v>
      </c>
      <c r="AF11" s="36">
        <v>10.752688172043012</v>
      </c>
      <c r="AG11" s="36">
        <v>10.869565217391305</v>
      </c>
      <c r="AH11" s="36">
        <v>5.4347826086956523</v>
      </c>
      <c r="AI11" s="36">
        <v>5.4644808743169397</v>
      </c>
      <c r="AJ11" s="36">
        <v>3.7050395094921145</v>
      </c>
      <c r="AK11" s="37">
        <v>1.2787304501786942</v>
      </c>
      <c r="AL11" s="15"/>
      <c r="AM11" s="15"/>
    </row>
    <row r="12" spans="1:39" ht="15" customHeight="1" x14ac:dyDescent="0.15">
      <c r="A12" s="13" t="s">
        <v>9</v>
      </c>
      <c r="B12" s="13"/>
      <c r="C12" s="16">
        <v>33250</v>
      </c>
      <c r="D12" s="15">
        <v>187</v>
      </c>
      <c r="E12" s="35">
        <v>96</v>
      </c>
      <c r="F12" s="15">
        <v>91</v>
      </c>
      <c r="G12" s="34">
        <v>491</v>
      </c>
      <c r="H12" s="34">
        <v>253</v>
      </c>
      <c r="I12" s="34">
        <v>238</v>
      </c>
      <c r="J12" s="34">
        <v>-304</v>
      </c>
      <c r="K12" s="34">
        <v>1</v>
      </c>
      <c r="L12" s="34">
        <v>1</v>
      </c>
      <c r="M12" s="34">
        <v>0</v>
      </c>
      <c r="N12" s="34">
        <v>1</v>
      </c>
      <c r="O12" s="34">
        <v>1</v>
      </c>
      <c r="P12" s="34">
        <v>0</v>
      </c>
      <c r="Q12" s="34">
        <v>2</v>
      </c>
      <c r="R12" s="34">
        <v>2</v>
      </c>
      <c r="S12" s="34">
        <v>0</v>
      </c>
      <c r="T12" s="34">
        <v>1</v>
      </c>
      <c r="U12" s="34">
        <v>0</v>
      </c>
      <c r="V12" s="34">
        <v>1</v>
      </c>
      <c r="W12" s="34">
        <v>91</v>
      </c>
      <c r="X12" s="34">
        <v>52</v>
      </c>
      <c r="Y12" s="36">
        <v>5.6240601503759402</v>
      </c>
      <c r="Z12" s="36">
        <v>14.766917293233083</v>
      </c>
      <c r="AA12" s="36">
        <v>-9.1428571428571441</v>
      </c>
      <c r="AB12" s="36">
        <v>5.3475935828877006</v>
      </c>
      <c r="AC12" s="36">
        <v>5.3475935828877006</v>
      </c>
      <c r="AD12" s="36">
        <v>10.582010582010582</v>
      </c>
      <c r="AE12" s="36">
        <v>10.582010582010582</v>
      </c>
      <c r="AF12" s="36">
        <v>0</v>
      </c>
      <c r="AG12" s="36">
        <v>5.3475935828877006</v>
      </c>
      <c r="AH12" s="36">
        <v>0</v>
      </c>
      <c r="AI12" s="36">
        <v>5.3475935828877006</v>
      </c>
      <c r="AJ12" s="36">
        <v>2.736842105263158</v>
      </c>
      <c r="AK12" s="37">
        <v>1.5639097744360901</v>
      </c>
      <c r="AL12" s="15"/>
      <c r="AM12" s="15"/>
    </row>
    <row r="13" spans="1:39" ht="15" customHeight="1" x14ac:dyDescent="0.15">
      <c r="A13" s="13" t="s">
        <v>10</v>
      </c>
      <c r="B13" s="13"/>
      <c r="C13" s="16">
        <v>22342</v>
      </c>
      <c r="D13" s="15">
        <v>76</v>
      </c>
      <c r="E13" s="35">
        <v>44</v>
      </c>
      <c r="F13" s="15">
        <v>32</v>
      </c>
      <c r="G13" s="34">
        <v>396</v>
      </c>
      <c r="H13" s="34">
        <v>179</v>
      </c>
      <c r="I13" s="34">
        <v>217</v>
      </c>
      <c r="J13" s="34">
        <v>-320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4</v>
      </c>
      <c r="R13" s="34">
        <v>3</v>
      </c>
      <c r="S13" s="34">
        <v>1</v>
      </c>
      <c r="T13" s="34">
        <v>1</v>
      </c>
      <c r="U13" s="34">
        <v>1</v>
      </c>
      <c r="V13" s="34">
        <v>0</v>
      </c>
      <c r="W13" s="34">
        <v>54</v>
      </c>
      <c r="X13" s="34">
        <v>32</v>
      </c>
      <c r="Y13" s="36">
        <v>3.4016650255124881</v>
      </c>
      <c r="Z13" s="36">
        <v>17.724465132933489</v>
      </c>
      <c r="AA13" s="36">
        <v>-14.322800107421001</v>
      </c>
      <c r="AB13" s="36">
        <v>0</v>
      </c>
      <c r="AC13" s="36">
        <v>0</v>
      </c>
      <c r="AD13" s="36">
        <v>50</v>
      </c>
      <c r="AE13" s="36">
        <v>37.5</v>
      </c>
      <c r="AF13" s="36">
        <v>12.5</v>
      </c>
      <c r="AG13" s="36">
        <v>12.987012987012989</v>
      </c>
      <c r="AH13" s="36">
        <v>12.987012987012989</v>
      </c>
      <c r="AI13" s="36">
        <v>0</v>
      </c>
      <c r="AJ13" s="36">
        <v>2.4169725181272939</v>
      </c>
      <c r="AK13" s="37">
        <v>1.4322800107421001</v>
      </c>
      <c r="AL13" s="15"/>
      <c r="AM13" s="15"/>
    </row>
    <row r="14" spans="1:39" ht="15" customHeight="1" x14ac:dyDescent="0.15">
      <c r="A14" s="13" t="s">
        <v>11</v>
      </c>
      <c r="B14" s="13"/>
      <c r="C14" s="16">
        <v>28580</v>
      </c>
      <c r="D14" s="15">
        <v>152</v>
      </c>
      <c r="E14" s="35">
        <v>90</v>
      </c>
      <c r="F14" s="15">
        <v>62</v>
      </c>
      <c r="G14" s="34">
        <v>333</v>
      </c>
      <c r="H14" s="34">
        <v>192</v>
      </c>
      <c r="I14" s="34">
        <v>141</v>
      </c>
      <c r="J14" s="34">
        <v>-181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5</v>
      </c>
      <c r="R14" s="34">
        <v>4</v>
      </c>
      <c r="S14" s="34">
        <v>1</v>
      </c>
      <c r="T14" s="34">
        <v>1</v>
      </c>
      <c r="U14" s="34">
        <v>1</v>
      </c>
      <c r="V14" s="34">
        <v>0</v>
      </c>
      <c r="W14" s="34">
        <v>93</v>
      </c>
      <c r="X14" s="34">
        <v>44</v>
      </c>
      <c r="Y14" s="36">
        <v>5.3184044786564035</v>
      </c>
      <c r="Z14" s="36">
        <v>11.65150454863541</v>
      </c>
      <c r="AA14" s="36">
        <v>-6.3331000699790065</v>
      </c>
      <c r="AB14" s="36">
        <v>0</v>
      </c>
      <c r="AC14" s="36">
        <v>0</v>
      </c>
      <c r="AD14" s="36">
        <v>31.847133757961782</v>
      </c>
      <c r="AE14" s="36">
        <v>25.477707006369428</v>
      </c>
      <c r="AF14" s="36">
        <v>6.369426751592357</v>
      </c>
      <c r="AG14" s="36">
        <v>6.5359477124183005</v>
      </c>
      <c r="AH14" s="36">
        <v>6.5359477124183005</v>
      </c>
      <c r="AI14" s="36">
        <v>0</v>
      </c>
      <c r="AJ14" s="36">
        <v>3.2540237928621414</v>
      </c>
      <c r="AK14" s="37">
        <v>1.5395381385584326</v>
      </c>
      <c r="AL14" s="15"/>
      <c r="AM14" s="15"/>
    </row>
    <row r="15" spans="1:39" ht="15" customHeight="1" x14ac:dyDescent="0.15">
      <c r="A15" s="2" t="s">
        <v>47</v>
      </c>
      <c r="B15" s="13"/>
      <c r="C15" s="16">
        <v>68488</v>
      </c>
      <c r="D15" s="15">
        <v>489</v>
      </c>
      <c r="E15" s="35">
        <v>258</v>
      </c>
      <c r="F15" s="15">
        <v>231</v>
      </c>
      <c r="G15" s="34">
        <v>741</v>
      </c>
      <c r="H15" s="34">
        <v>379</v>
      </c>
      <c r="I15" s="34">
        <v>362</v>
      </c>
      <c r="J15" s="34">
        <v>-252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10</v>
      </c>
      <c r="R15" s="34">
        <v>5</v>
      </c>
      <c r="S15" s="34">
        <v>5</v>
      </c>
      <c r="T15" s="34">
        <v>1</v>
      </c>
      <c r="U15" s="34">
        <v>1</v>
      </c>
      <c r="V15" s="34">
        <v>0</v>
      </c>
      <c r="W15" s="34">
        <v>261</v>
      </c>
      <c r="X15" s="34">
        <v>126</v>
      </c>
      <c r="Y15" s="36">
        <v>7.139936923256629</v>
      </c>
      <c r="Z15" s="36">
        <v>10.819413619904216</v>
      </c>
      <c r="AA15" s="36">
        <v>-3.6794766966475878</v>
      </c>
      <c r="AB15" s="36">
        <v>0</v>
      </c>
      <c r="AC15" s="36">
        <v>0</v>
      </c>
      <c r="AD15" s="36">
        <v>20.040080160320642</v>
      </c>
      <c r="AE15" s="36">
        <v>10.020040080160321</v>
      </c>
      <c r="AF15" s="36">
        <v>10.020040080160321</v>
      </c>
      <c r="AG15" s="36">
        <v>2.0408163265306123</v>
      </c>
      <c r="AH15" s="36">
        <v>2.0408163265306123</v>
      </c>
      <c r="AI15" s="36">
        <v>0</v>
      </c>
      <c r="AJ15" s="36">
        <v>3.8108865786707162</v>
      </c>
      <c r="AK15" s="37">
        <v>1.8397383483237939</v>
      </c>
      <c r="AL15" s="15"/>
      <c r="AM15" s="15"/>
    </row>
    <row r="16" spans="1:39" ht="15" customHeight="1" x14ac:dyDescent="0.15">
      <c r="A16" s="2" t="s">
        <v>49</v>
      </c>
      <c r="B16" s="13"/>
      <c r="C16" s="16">
        <v>43547</v>
      </c>
      <c r="D16" s="15">
        <v>208</v>
      </c>
      <c r="E16" s="35">
        <v>105</v>
      </c>
      <c r="F16" s="15">
        <v>103</v>
      </c>
      <c r="G16" s="34">
        <v>670</v>
      </c>
      <c r="H16" s="34">
        <v>329</v>
      </c>
      <c r="I16" s="34">
        <v>341</v>
      </c>
      <c r="J16" s="34">
        <v>-462</v>
      </c>
      <c r="K16" s="34">
        <v>2</v>
      </c>
      <c r="L16" s="34">
        <v>1</v>
      </c>
      <c r="M16" s="34">
        <v>1</v>
      </c>
      <c r="N16" s="34">
        <v>2</v>
      </c>
      <c r="O16" s="34">
        <v>1</v>
      </c>
      <c r="P16" s="34">
        <v>1</v>
      </c>
      <c r="Q16" s="34">
        <v>4</v>
      </c>
      <c r="R16" s="34">
        <v>4</v>
      </c>
      <c r="S16" s="34">
        <v>0</v>
      </c>
      <c r="T16" s="34">
        <v>4</v>
      </c>
      <c r="U16" s="34">
        <v>2</v>
      </c>
      <c r="V16" s="34">
        <v>2</v>
      </c>
      <c r="W16" s="34">
        <v>127</v>
      </c>
      <c r="X16" s="34">
        <v>59</v>
      </c>
      <c r="Y16" s="36">
        <v>4.7764484350242267</v>
      </c>
      <c r="Z16" s="36">
        <v>15.385675247433808</v>
      </c>
      <c r="AA16" s="36">
        <v>-10.609226812409579</v>
      </c>
      <c r="AB16" s="36">
        <v>9.6153846153846168</v>
      </c>
      <c r="AC16" s="36">
        <v>9.6153846153846168</v>
      </c>
      <c r="AD16" s="36">
        <v>18.867924528301884</v>
      </c>
      <c r="AE16" s="36">
        <v>18.867924528301884</v>
      </c>
      <c r="AF16" s="36">
        <v>0</v>
      </c>
      <c r="AG16" s="36">
        <v>19.047619047619051</v>
      </c>
      <c r="AH16" s="36">
        <v>9.5238095238095255</v>
      </c>
      <c r="AI16" s="36">
        <v>9.6153846153846168</v>
      </c>
      <c r="AJ16" s="36">
        <v>2.9163891886926772</v>
      </c>
      <c r="AK16" s="37">
        <v>1.3548579695501413</v>
      </c>
      <c r="AL16" s="15"/>
      <c r="AM16" s="15"/>
    </row>
    <row r="17" spans="1:39" ht="15" customHeight="1" x14ac:dyDescent="0.15">
      <c r="A17" s="2" t="s">
        <v>50</v>
      </c>
      <c r="B17" s="13"/>
      <c r="C17" s="16">
        <v>74348</v>
      </c>
      <c r="D17" s="15">
        <v>670</v>
      </c>
      <c r="E17" s="35">
        <v>354</v>
      </c>
      <c r="F17" s="15">
        <v>316</v>
      </c>
      <c r="G17" s="34">
        <v>611</v>
      </c>
      <c r="H17" s="34">
        <v>322</v>
      </c>
      <c r="I17" s="34">
        <v>289</v>
      </c>
      <c r="J17" s="34">
        <v>59</v>
      </c>
      <c r="K17" s="34">
        <v>3</v>
      </c>
      <c r="L17" s="34">
        <v>3</v>
      </c>
      <c r="M17" s="34">
        <v>0</v>
      </c>
      <c r="N17" s="34">
        <v>1</v>
      </c>
      <c r="O17" s="34">
        <v>1</v>
      </c>
      <c r="P17" s="34">
        <v>0</v>
      </c>
      <c r="Q17" s="34">
        <v>11</v>
      </c>
      <c r="R17" s="34">
        <v>7</v>
      </c>
      <c r="S17" s="34">
        <v>4</v>
      </c>
      <c r="T17" s="34">
        <v>4</v>
      </c>
      <c r="U17" s="34">
        <v>3</v>
      </c>
      <c r="V17" s="34">
        <v>1</v>
      </c>
      <c r="W17" s="34">
        <v>365</v>
      </c>
      <c r="X17" s="34">
        <v>130</v>
      </c>
      <c r="Y17" s="36">
        <v>9.0116748264916353</v>
      </c>
      <c r="Z17" s="36">
        <v>8.2181094313229686</v>
      </c>
      <c r="AA17" s="36">
        <v>0.7935653951686662</v>
      </c>
      <c r="AB17" s="36">
        <v>4.477611940298508</v>
      </c>
      <c r="AC17" s="36">
        <v>1.4925373134328359</v>
      </c>
      <c r="AD17" s="36">
        <v>16.152716593245227</v>
      </c>
      <c r="AE17" s="36">
        <v>10.279001468428781</v>
      </c>
      <c r="AF17" s="36">
        <v>5.8737151248164459</v>
      </c>
      <c r="AG17" s="36">
        <v>5.9435364041604748</v>
      </c>
      <c r="AH17" s="36">
        <v>4.4576523031203568</v>
      </c>
      <c r="AI17" s="36">
        <v>1.4925373134328359</v>
      </c>
      <c r="AJ17" s="36">
        <v>4.9093452412976815</v>
      </c>
      <c r="AK17" s="37">
        <v>1.7485339215580782</v>
      </c>
      <c r="AL17" s="15"/>
      <c r="AM17" s="15"/>
    </row>
    <row r="18" spans="1:39" ht="15" customHeight="1" x14ac:dyDescent="0.15">
      <c r="A18" s="2" t="s">
        <v>51</v>
      </c>
      <c r="B18" s="13"/>
      <c r="C18" s="16">
        <v>66073</v>
      </c>
      <c r="D18" s="15">
        <v>460</v>
      </c>
      <c r="E18" s="35">
        <v>220</v>
      </c>
      <c r="F18" s="15">
        <v>240</v>
      </c>
      <c r="G18" s="34">
        <v>806</v>
      </c>
      <c r="H18" s="34">
        <v>416</v>
      </c>
      <c r="I18" s="34">
        <v>390</v>
      </c>
      <c r="J18" s="34">
        <v>-346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10</v>
      </c>
      <c r="R18" s="34">
        <v>6</v>
      </c>
      <c r="S18" s="34">
        <v>4</v>
      </c>
      <c r="T18" s="34">
        <v>1</v>
      </c>
      <c r="U18" s="34">
        <v>1</v>
      </c>
      <c r="V18" s="34">
        <v>0</v>
      </c>
      <c r="W18" s="34">
        <v>272</v>
      </c>
      <c r="X18" s="34">
        <v>113</v>
      </c>
      <c r="Y18" s="36">
        <v>6.961996579540811</v>
      </c>
      <c r="Z18" s="36">
        <v>12.198628789369334</v>
      </c>
      <c r="AA18" s="36">
        <v>-5.2366322098285236</v>
      </c>
      <c r="AB18" s="36">
        <v>0</v>
      </c>
      <c r="AC18" s="36">
        <v>0</v>
      </c>
      <c r="AD18" s="36">
        <v>21.276595744680851</v>
      </c>
      <c r="AE18" s="36">
        <v>12.76595744680851</v>
      </c>
      <c r="AF18" s="36">
        <v>8.5106382978723403</v>
      </c>
      <c r="AG18" s="36">
        <v>2.1691973969631237</v>
      </c>
      <c r="AH18" s="36">
        <v>2.1691973969631237</v>
      </c>
      <c r="AI18" s="36">
        <v>0</v>
      </c>
      <c r="AJ18" s="36">
        <v>4.1166588470328271</v>
      </c>
      <c r="AK18" s="37">
        <v>1.7102295945393733</v>
      </c>
      <c r="AL18" s="15"/>
      <c r="AM18" s="15"/>
    </row>
    <row r="19" spans="1:39" ht="15" customHeight="1" x14ac:dyDescent="0.15">
      <c r="A19" s="2" t="s">
        <v>53</v>
      </c>
      <c r="B19" s="13"/>
      <c r="C19" s="16">
        <v>22350</v>
      </c>
      <c r="D19" s="15">
        <v>81</v>
      </c>
      <c r="E19" s="35">
        <v>41</v>
      </c>
      <c r="F19" s="15">
        <v>40</v>
      </c>
      <c r="G19" s="34">
        <v>324</v>
      </c>
      <c r="H19" s="34">
        <v>168</v>
      </c>
      <c r="I19" s="34">
        <v>156</v>
      </c>
      <c r="J19" s="34">
        <v>-243</v>
      </c>
      <c r="K19" s="34">
        <v>1</v>
      </c>
      <c r="L19" s="34">
        <v>1</v>
      </c>
      <c r="M19" s="34">
        <v>0</v>
      </c>
      <c r="N19" s="34">
        <v>1</v>
      </c>
      <c r="O19" s="34">
        <v>1</v>
      </c>
      <c r="P19" s="34">
        <v>0</v>
      </c>
      <c r="Q19" s="34">
        <v>4</v>
      </c>
      <c r="R19" s="34">
        <v>2</v>
      </c>
      <c r="S19" s="34">
        <v>2</v>
      </c>
      <c r="T19" s="34">
        <v>1</v>
      </c>
      <c r="U19" s="34">
        <v>0</v>
      </c>
      <c r="V19" s="34">
        <v>1</v>
      </c>
      <c r="W19" s="34">
        <v>47</v>
      </c>
      <c r="X19" s="34">
        <v>22</v>
      </c>
      <c r="Y19" s="36">
        <v>3.6241610738255035</v>
      </c>
      <c r="Z19" s="36">
        <v>14.496644295302014</v>
      </c>
      <c r="AA19" s="36">
        <v>-10.872483221476509</v>
      </c>
      <c r="AB19" s="36">
        <v>12.345679012345679</v>
      </c>
      <c r="AC19" s="36">
        <v>12.345679012345679</v>
      </c>
      <c r="AD19" s="36">
        <v>47.058823529411761</v>
      </c>
      <c r="AE19" s="36">
        <v>23.52941176470588</v>
      </c>
      <c r="AF19" s="36">
        <v>23.52941176470588</v>
      </c>
      <c r="AG19" s="36">
        <v>12.345679012345679</v>
      </c>
      <c r="AH19" s="36">
        <v>0</v>
      </c>
      <c r="AI19" s="36">
        <v>12.345679012345679</v>
      </c>
      <c r="AJ19" s="36">
        <v>2.1029082774049215</v>
      </c>
      <c r="AK19" s="37">
        <v>0.98434004474272929</v>
      </c>
      <c r="AL19" s="15"/>
      <c r="AM19" s="15"/>
    </row>
    <row r="20" spans="1:39" ht="15" customHeight="1" x14ac:dyDescent="0.15">
      <c r="A20" s="2" t="s">
        <v>54</v>
      </c>
      <c r="B20" s="13"/>
      <c r="C20" s="16">
        <v>29075</v>
      </c>
      <c r="D20" s="15">
        <v>125</v>
      </c>
      <c r="E20" s="35">
        <v>61</v>
      </c>
      <c r="F20" s="15">
        <v>64</v>
      </c>
      <c r="G20" s="34">
        <v>420</v>
      </c>
      <c r="H20" s="34">
        <v>230</v>
      </c>
      <c r="I20" s="34">
        <v>190</v>
      </c>
      <c r="J20" s="34">
        <v>-295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5</v>
      </c>
      <c r="R20" s="34">
        <v>4</v>
      </c>
      <c r="S20" s="34">
        <v>1</v>
      </c>
      <c r="T20" s="34">
        <v>1</v>
      </c>
      <c r="U20" s="34">
        <v>1</v>
      </c>
      <c r="V20" s="34">
        <v>0</v>
      </c>
      <c r="W20" s="34">
        <v>88</v>
      </c>
      <c r="X20" s="34">
        <v>33</v>
      </c>
      <c r="Y20" s="36">
        <v>4.2992261392949267</v>
      </c>
      <c r="Z20" s="36">
        <v>14.445399828030954</v>
      </c>
      <c r="AA20" s="36">
        <v>-10.146173688736027</v>
      </c>
      <c r="AB20" s="36">
        <v>0</v>
      </c>
      <c r="AC20" s="36">
        <v>0</v>
      </c>
      <c r="AD20" s="36">
        <v>38.461538461538467</v>
      </c>
      <c r="AE20" s="36">
        <v>30.76923076923077</v>
      </c>
      <c r="AF20" s="36">
        <v>7.6923076923076925</v>
      </c>
      <c r="AG20" s="36">
        <v>7.9365079365079358</v>
      </c>
      <c r="AH20" s="36">
        <v>7.9365079365079358</v>
      </c>
      <c r="AI20" s="36">
        <v>0</v>
      </c>
      <c r="AJ20" s="36">
        <v>3.0266552020636284</v>
      </c>
      <c r="AK20" s="37">
        <v>1.1349957007738607</v>
      </c>
      <c r="AL20" s="15"/>
      <c r="AM20" s="15"/>
    </row>
    <row r="21" spans="1:39" ht="15" customHeight="1" x14ac:dyDescent="0.15">
      <c r="A21" s="2" t="s">
        <v>57</v>
      </c>
      <c r="B21" s="13"/>
      <c r="C21" s="16">
        <v>29570</v>
      </c>
      <c r="D21" s="15">
        <v>188</v>
      </c>
      <c r="E21" s="35">
        <v>99</v>
      </c>
      <c r="F21" s="15">
        <v>89</v>
      </c>
      <c r="G21" s="34">
        <v>269</v>
      </c>
      <c r="H21" s="34">
        <v>143</v>
      </c>
      <c r="I21" s="34">
        <v>126</v>
      </c>
      <c r="J21" s="34">
        <v>-81</v>
      </c>
      <c r="K21" s="34">
        <v>1</v>
      </c>
      <c r="L21" s="34">
        <v>1</v>
      </c>
      <c r="M21" s="34">
        <v>0</v>
      </c>
      <c r="N21" s="34">
        <v>1</v>
      </c>
      <c r="O21" s="34">
        <v>1</v>
      </c>
      <c r="P21" s="34">
        <v>0</v>
      </c>
      <c r="Q21" s="34">
        <v>2</v>
      </c>
      <c r="R21" s="34">
        <v>1</v>
      </c>
      <c r="S21" s="34">
        <v>1</v>
      </c>
      <c r="T21" s="34">
        <v>2</v>
      </c>
      <c r="U21" s="34">
        <v>1</v>
      </c>
      <c r="V21" s="34">
        <v>1</v>
      </c>
      <c r="W21" s="34">
        <v>123</v>
      </c>
      <c r="X21" s="34">
        <v>67</v>
      </c>
      <c r="Y21" s="36">
        <v>6.357795062563409</v>
      </c>
      <c r="Z21" s="36">
        <v>9.0970578288806223</v>
      </c>
      <c r="AA21" s="36">
        <v>-2.7392627663172133</v>
      </c>
      <c r="AB21" s="36">
        <v>5.3191489361702127</v>
      </c>
      <c r="AC21" s="36">
        <v>5.3191489361702127</v>
      </c>
      <c r="AD21" s="36">
        <v>10.526315789473683</v>
      </c>
      <c r="AE21" s="36">
        <v>5.2631578947368416</v>
      </c>
      <c r="AF21" s="36">
        <v>5.2631578947368416</v>
      </c>
      <c r="AG21" s="36">
        <v>10.582010582010582</v>
      </c>
      <c r="AH21" s="36">
        <v>5.2910052910052912</v>
      </c>
      <c r="AI21" s="36">
        <v>5.3191489361702127</v>
      </c>
      <c r="AJ21" s="36">
        <v>4.1596212377409536</v>
      </c>
      <c r="AK21" s="37">
        <v>2.2658099425092999</v>
      </c>
      <c r="AL21" s="15"/>
      <c r="AM21" s="15"/>
    </row>
    <row r="22" spans="1:39" ht="15" customHeight="1" x14ac:dyDescent="0.15">
      <c r="B22" s="13"/>
      <c r="C22" s="16"/>
      <c r="D22" s="15"/>
      <c r="E22" s="3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6"/>
      <c r="AL22" s="15"/>
      <c r="AM22" s="15"/>
    </row>
    <row r="23" spans="1:39" ht="15" customHeight="1" x14ac:dyDescent="0.15">
      <c r="A23" s="2" t="s">
        <v>25</v>
      </c>
      <c r="B23" s="13"/>
      <c r="C23" s="16">
        <f t="shared" ref="C23:I23" si="8">C24</f>
        <v>14487</v>
      </c>
      <c r="D23" s="15">
        <f t="shared" si="8"/>
        <v>78</v>
      </c>
      <c r="E23" s="15">
        <f t="shared" si="8"/>
        <v>35</v>
      </c>
      <c r="F23" s="15">
        <f t="shared" si="8"/>
        <v>43</v>
      </c>
      <c r="G23" s="15">
        <f>G24</f>
        <v>246</v>
      </c>
      <c r="H23" s="15">
        <f t="shared" si="8"/>
        <v>119</v>
      </c>
      <c r="I23" s="15">
        <f t="shared" si="8"/>
        <v>127</v>
      </c>
      <c r="J23" s="15">
        <f t="shared" ref="J23:T23" si="9">J24</f>
        <v>-168</v>
      </c>
      <c r="K23" s="34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9"/>
        <v>0</v>
      </c>
      <c r="O23" s="15">
        <f t="shared" si="9"/>
        <v>0</v>
      </c>
      <c r="P23" s="15">
        <f t="shared" si="9"/>
        <v>0</v>
      </c>
      <c r="Q23" s="15">
        <f t="shared" si="9"/>
        <v>0</v>
      </c>
      <c r="R23" s="15">
        <f t="shared" si="9"/>
        <v>0</v>
      </c>
      <c r="S23" s="15">
        <f t="shared" si="9"/>
        <v>0</v>
      </c>
      <c r="T23" s="15">
        <f t="shared" si="9"/>
        <v>0</v>
      </c>
      <c r="U23" s="15">
        <f t="shared" ref="U23:AC23" si="10">U24</f>
        <v>0</v>
      </c>
      <c r="V23" s="15">
        <f t="shared" si="10"/>
        <v>0</v>
      </c>
      <c r="W23" s="15">
        <f t="shared" si="10"/>
        <v>30</v>
      </c>
      <c r="X23" s="15">
        <f t="shared" si="10"/>
        <v>18</v>
      </c>
      <c r="Y23" s="25">
        <f t="shared" si="10"/>
        <v>5.3841375025885281</v>
      </c>
      <c r="Z23" s="25">
        <f t="shared" si="10"/>
        <v>16.980741354317662</v>
      </c>
      <c r="AA23" s="25">
        <f t="shared" si="10"/>
        <v>-11.596603851729135</v>
      </c>
      <c r="AB23" s="25">
        <f t="shared" si="10"/>
        <v>0</v>
      </c>
      <c r="AC23" s="25">
        <f t="shared" si="10"/>
        <v>0</v>
      </c>
      <c r="AD23" s="25">
        <f>Q23/(D23+Q23)*1000</f>
        <v>0</v>
      </c>
      <c r="AE23" s="25">
        <f t="shared" ref="AE23:AF23" si="11">R23/(E23+R23)*1000</f>
        <v>0</v>
      </c>
      <c r="AF23" s="25">
        <f t="shared" si="11"/>
        <v>0</v>
      </c>
      <c r="AG23" s="25">
        <f>T23/(D23+U23)*1000</f>
        <v>0</v>
      </c>
      <c r="AH23" s="25">
        <f t="shared" ref="AH23" si="12">U23/(E23+V23)*1000</f>
        <v>0</v>
      </c>
      <c r="AI23" s="25">
        <f>V23/D23*1000</f>
        <v>0</v>
      </c>
      <c r="AJ23" s="25">
        <f>AJ24</f>
        <v>2.0708221163802025</v>
      </c>
      <c r="AK23" s="26">
        <f>AK24</f>
        <v>1.2424932698281217</v>
      </c>
      <c r="AL23" s="15"/>
      <c r="AM23" s="15"/>
    </row>
    <row r="24" spans="1:39" ht="15" customHeight="1" x14ac:dyDescent="0.15">
      <c r="B24" s="2" t="s">
        <v>55</v>
      </c>
      <c r="C24" s="16">
        <v>14487</v>
      </c>
      <c r="D24" s="15">
        <v>78</v>
      </c>
      <c r="E24" s="15">
        <v>35</v>
      </c>
      <c r="F24" s="15">
        <v>43</v>
      </c>
      <c r="G24" s="15">
        <v>246</v>
      </c>
      <c r="H24" s="34">
        <v>119</v>
      </c>
      <c r="I24" s="34">
        <v>127</v>
      </c>
      <c r="J24" s="34">
        <v>-168</v>
      </c>
      <c r="K24" s="3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34">
        <v>0</v>
      </c>
      <c r="S24" s="34">
        <v>0</v>
      </c>
      <c r="T24" s="15">
        <v>0</v>
      </c>
      <c r="U24" s="34">
        <v>0</v>
      </c>
      <c r="V24" s="34">
        <v>0</v>
      </c>
      <c r="W24" s="34">
        <v>30</v>
      </c>
      <c r="X24" s="34">
        <v>18</v>
      </c>
      <c r="Y24" s="36">
        <v>5.3841375025885281</v>
      </c>
      <c r="Z24" s="36">
        <v>16.980741354317662</v>
      </c>
      <c r="AA24" s="36">
        <v>-11.596603851729135</v>
      </c>
      <c r="AB24" s="25">
        <v>0</v>
      </c>
      <c r="AC24" s="25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2.0708221163802025</v>
      </c>
      <c r="AK24" s="37">
        <v>1.2424932698281217</v>
      </c>
      <c r="AL24" s="15"/>
      <c r="AM24" s="15"/>
    </row>
    <row r="25" spans="1:39" ht="15" customHeight="1" x14ac:dyDescent="0.15">
      <c r="A25" s="13"/>
      <c r="B25" s="13"/>
      <c r="C25" s="16"/>
      <c r="D25" s="15"/>
      <c r="E25" s="3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6"/>
      <c r="AL25" s="15"/>
      <c r="AM25" s="15"/>
    </row>
    <row r="26" spans="1:39" ht="15" customHeight="1" x14ac:dyDescent="0.15">
      <c r="A26" s="2" t="s">
        <v>26</v>
      </c>
      <c r="B26" s="13"/>
      <c r="C26" s="16">
        <f t="shared" ref="C26:X26" si="13">SUM(C27:C30)</f>
        <v>32830</v>
      </c>
      <c r="D26" s="15">
        <f t="shared" si="13"/>
        <v>141</v>
      </c>
      <c r="E26" s="15">
        <f t="shared" si="13"/>
        <v>70</v>
      </c>
      <c r="F26" s="15">
        <f t="shared" si="13"/>
        <v>71</v>
      </c>
      <c r="G26" s="15">
        <f t="shared" si="13"/>
        <v>672</v>
      </c>
      <c r="H26" s="15">
        <f t="shared" si="13"/>
        <v>350</v>
      </c>
      <c r="I26" s="15">
        <f t="shared" si="13"/>
        <v>322</v>
      </c>
      <c r="J26" s="15">
        <f t="shared" si="13"/>
        <v>-531</v>
      </c>
      <c r="K26" s="15">
        <f t="shared" si="13"/>
        <v>1</v>
      </c>
      <c r="L26" s="15">
        <f t="shared" si="13"/>
        <v>1</v>
      </c>
      <c r="M26" s="15">
        <f t="shared" si="13"/>
        <v>0</v>
      </c>
      <c r="N26" s="15">
        <f t="shared" si="13"/>
        <v>0</v>
      </c>
      <c r="O26" s="15">
        <f t="shared" si="13"/>
        <v>0</v>
      </c>
      <c r="P26" s="15">
        <f t="shared" si="13"/>
        <v>0</v>
      </c>
      <c r="Q26" s="15">
        <f t="shared" si="13"/>
        <v>4</v>
      </c>
      <c r="R26" s="15">
        <f t="shared" si="13"/>
        <v>1</v>
      </c>
      <c r="S26" s="15">
        <f t="shared" si="13"/>
        <v>3</v>
      </c>
      <c r="T26" s="15">
        <f t="shared" si="13"/>
        <v>0</v>
      </c>
      <c r="U26" s="15">
        <f t="shared" si="13"/>
        <v>0</v>
      </c>
      <c r="V26" s="15">
        <f t="shared" si="13"/>
        <v>0</v>
      </c>
      <c r="W26" s="15">
        <f t="shared" si="13"/>
        <v>103</v>
      </c>
      <c r="X26" s="15">
        <f t="shared" si="13"/>
        <v>48</v>
      </c>
      <c r="Y26" s="27">
        <f>D26/C26*1000</f>
        <v>4.294852269265915</v>
      </c>
      <c r="Z26" s="27">
        <f>G26/C26*1000</f>
        <v>20.469083155650321</v>
      </c>
      <c r="AA26" s="28">
        <f>J26/C26*1000</f>
        <v>-16.174230886384404</v>
      </c>
      <c r="AB26" s="25">
        <f>K26/D26*1000</f>
        <v>7.0921985815602833</v>
      </c>
      <c r="AC26" s="25">
        <f>N26/D26*1000</f>
        <v>0</v>
      </c>
      <c r="AD26" s="36">
        <f>Q26/(D26+Q26)*1000</f>
        <v>27.586206896551722</v>
      </c>
      <c r="AE26" s="27">
        <f>R26/(D26+Q26)*1000</f>
        <v>6.8965517241379306</v>
      </c>
      <c r="AF26" s="27">
        <f>S26/(D26+Q26)*1000</f>
        <v>20.689655172413794</v>
      </c>
      <c r="AG26" s="25">
        <f>T26/(D26+U26)*1000</f>
        <v>0</v>
      </c>
      <c r="AH26" s="25">
        <f>U26/(D26+U26)*1000</f>
        <v>0</v>
      </c>
      <c r="AI26" s="25">
        <f>V26/D26*1000</f>
        <v>0</v>
      </c>
      <c r="AJ26" s="27">
        <f>W26/C26*1000</f>
        <v>3.137374352726165</v>
      </c>
      <c r="AK26" s="29">
        <f>X26/C26*1000</f>
        <v>1.4620773682607373</v>
      </c>
      <c r="AL26" s="15"/>
      <c r="AM26" s="15"/>
    </row>
    <row r="27" spans="1:39" ht="15" customHeight="1" x14ac:dyDescent="0.15">
      <c r="B27" s="13" t="s">
        <v>12</v>
      </c>
      <c r="C27" s="16">
        <v>1091</v>
      </c>
      <c r="D27" s="15">
        <v>2</v>
      </c>
      <c r="E27" s="35">
        <v>2</v>
      </c>
      <c r="F27" s="15">
        <v>0</v>
      </c>
      <c r="G27" s="34">
        <v>23</v>
      </c>
      <c r="H27" s="34">
        <v>15</v>
      </c>
      <c r="I27" s="34">
        <v>8</v>
      </c>
      <c r="J27" s="34">
        <v>-21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34">
        <v>0</v>
      </c>
      <c r="S27" s="34">
        <v>0</v>
      </c>
      <c r="T27" s="15">
        <v>0</v>
      </c>
      <c r="U27" s="34">
        <v>0</v>
      </c>
      <c r="V27" s="34">
        <v>0</v>
      </c>
      <c r="W27" s="34">
        <v>4</v>
      </c>
      <c r="X27" s="34">
        <v>3</v>
      </c>
      <c r="Y27" s="36">
        <v>1.8331805682859763</v>
      </c>
      <c r="Z27" s="36">
        <v>21.081576535288725</v>
      </c>
      <c r="AA27" s="36">
        <v>-19.24839596700275</v>
      </c>
      <c r="AB27" s="25">
        <v>0</v>
      </c>
      <c r="AC27" s="25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3.6663611365719526</v>
      </c>
      <c r="AK27" s="37">
        <v>2.7497708524289641</v>
      </c>
      <c r="AL27" s="15"/>
      <c r="AM27" s="15"/>
    </row>
    <row r="28" spans="1:39" ht="15" customHeight="1" x14ac:dyDescent="0.15">
      <c r="B28" s="13" t="s">
        <v>13</v>
      </c>
      <c r="C28" s="16">
        <v>10567</v>
      </c>
      <c r="D28" s="15">
        <v>31</v>
      </c>
      <c r="E28" s="35">
        <v>16</v>
      </c>
      <c r="F28" s="35">
        <v>15</v>
      </c>
      <c r="G28" s="34">
        <v>255</v>
      </c>
      <c r="H28" s="34">
        <v>131</v>
      </c>
      <c r="I28" s="34">
        <v>124</v>
      </c>
      <c r="J28" s="34">
        <v>-224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2</v>
      </c>
      <c r="R28" s="34">
        <v>0</v>
      </c>
      <c r="S28" s="34">
        <v>2</v>
      </c>
      <c r="T28" s="15">
        <v>0</v>
      </c>
      <c r="U28" s="34">
        <v>0</v>
      </c>
      <c r="V28" s="34">
        <v>0</v>
      </c>
      <c r="W28" s="34">
        <v>31</v>
      </c>
      <c r="X28" s="34">
        <v>9</v>
      </c>
      <c r="Y28" s="36">
        <v>2.9336613986940474</v>
      </c>
      <c r="Z28" s="36">
        <v>24.131730860225229</v>
      </c>
      <c r="AA28" s="36">
        <v>-21.19806946153118</v>
      </c>
      <c r="AB28" s="25">
        <v>0</v>
      </c>
      <c r="AC28" s="25">
        <v>0</v>
      </c>
      <c r="AD28" s="36">
        <v>60.606060606060609</v>
      </c>
      <c r="AE28" s="36">
        <v>0</v>
      </c>
      <c r="AF28" s="36">
        <v>60.606060606060609</v>
      </c>
      <c r="AG28" s="36">
        <v>0</v>
      </c>
      <c r="AH28" s="36">
        <v>0</v>
      </c>
      <c r="AI28" s="36">
        <v>0</v>
      </c>
      <c r="AJ28" s="36">
        <v>2.9336613986940474</v>
      </c>
      <c r="AK28" s="37">
        <v>0.85170814800794925</v>
      </c>
      <c r="AL28" s="15"/>
      <c r="AM28" s="15"/>
    </row>
    <row r="29" spans="1:39" ht="15" customHeight="1" x14ac:dyDescent="0.15">
      <c r="B29" s="13" t="s">
        <v>14</v>
      </c>
      <c r="C29" s="16">
        <v>7097</v>
      </c>
      <c r="D29" s="15">
        <v>23</v>
      </c>
      <c r="E29" s="35">
        <v>13</v>
      </c>
      <c r="F29" s="35">
        <v>10</v>
      </c>
      <c r="G29" s="34">
        <v>157</v>
      </c>
      <c r="H29" s="34">
        <v>77</v>
      </c>
      <c r="I29" s="34">
        <v>80</v>
      </c>
      <c r="J29" s="34">
        <v>-134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34">
        <v>0</v>
      </c>
      <c r="S29" s="34">
        <v>0</v>
      </c>
      <c r="T29" s="15">
        <v>0</v>
      </c>
      <c r="U29" s="34">
        <v>0</v>
      </c>
      <c r="V29" s="34">
        <v>0</v>
      </c>
      <c r="W29" s="34">
        <v>17</v>
      </c>
      <c r="X29" s="34">
        <v>9</v>
      </c>
      <c r="Y29" s="36">
        <v>3.2408059743553612</v>
      </c>
      <c r="Z29" s="36">
        <v>22.122023390164859</v>
      </c>
      <c r="AA29" s="36">
        <v>-18.881217415809498</v>
      </c>
      <c r="AB29" s="25">
        <v>0</v>
      </c>
      <c r="AC29" s="25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2.3953783288713542</v>
      </c>
      <c r="AK29" s="37">
        <v>1.2681414682260108</v>
      </c>
      <c r="AL29" s="15"/>
      <c r="AM29" s="15"/>
    </row>
    <row r="30" spans="1:39" ht="15" customHeight="1" x14ac:dyDescent="0.15">
      <c r="B30" s="13" t="s">
        <v>63</v>
      </c>
      <c r="C30" s="16">
        <v>14075</v>
      </c>
      <c r="D30" s="15">
        <v>85</v>
      </c>
      <c r="E30" s="35">
        <v>39</v>
      </c>
      <c r="F30" s="35">
        <v>46</v>
      </c>
      <c r="G30" s="34">
        <v>237</v>
      </c>
      <c r="H30" s="34">
        <v>127</v>
      </c>
      <c r="I30" s="34">
        <v>110</v>
      </c>
      <c r="J30" s="34">
        <v>-152</v>
      </c>
      <c r="K30" s="15">
        <v>1</v>
      </c>
      <c r="L30" s="15">
        <v>1</v>
      </c>
      <c r="M30" s="15">
        <v>0</v>
      </c>
      <c r="N30" s="15">
        <v>0</v>
      </c>
      <c r="O30" s="15">
        <v>0</v>
      </c>
      <c r="P30" s="15">
        <v>0</v>
      </c>
      <c r="Q30" s="15">
        <v>2</v>
      </c>
      <c r="R30" s="34">
        <v>1</v>
      </c>
      <c r="S30" s="34">
        <v>1</v>
      </c>
      <c r="T30" s="15">
        <v>0</v>
      </c>
      <c r="U30" s="34">
        <v>0</v>
      </c>
      <c r="V30" s="34">
        <v>0</v>
      </c>
      <c r="W30" s="34">
        <v>51</v>
      </c>
      <c r="X30" s="34">
        <v>27</v>
      </c>
      <c r="Y30" s="36">
        <v>6.0390763765541742</v>
      </c>
      <c r="Z30" s="36">
        <v>16.838365896980463</v>
      </c>
      <c r="AA30" s="36">
        <v>-10.799289520426287</v>
      </c>
      <c r="AB30" s="25">
        <v>11.76470588235294</v>
      </c>
      <c r="AC30" s="25">
        <v>0</v>
      </c>
      <c r="AD30" s="36">
        <v>22.988505747126435</v>
      </c>
      <c r="AE30" s="36">
        <v>11.494252873563218</v>
      </c>
      <c r="AF30" s="36">
        <v>11.494252873563218</v>
      </c>
      <c r="AG30" s="36">
        <v>0</v>
      </c>
      <c r="AH30" s="36">
        <v>0</v>
      </c>
      <c r="AI30" s="36">
        <v>0</v>
      </c>
      <c r="AJ30" s="36">
        <v>3.6234458259325044</v>
      </c>
      <c r="AK30" s="37">
        <v>1.9182948490230907</v>
      </c>
      <c r="AL30" s="15"/>
      <c r="AM30" s="15"/>
    </row>
    <row r="31" spans="1:39" ht="15" customHeight="1" x14ac:dyDescent="0.15">
      <c r="A31" s="13"/>
      <c r="B31" s="13"/>
      <c r="C31" s="16"/>
      <c r="D31" s="15"/>
      <c r="E31" s="3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6"/>
      <c r="AL31" s="15"/>
      <c r="AM31" s="15"/>
    </row>
    <row r="32" spans="1:39" ht="15" customHeight="1" x14ac:dyDescent="0.15">
      <c r="A32" s="2" t="s">
        <v>27</v>
      </c>
      <c r="B32" s="13"/>
      <c r="C32" s="16">
        <f t="shared" ref="C32:I32" si="14">C33</f>
        <v>20217</v>
      </c>
      <c r="D32" s="15">
        <f t="shared" si="14"/>
        <v>194</v>
      </c>
      <c r="E32" s="15">
        <f t="shared" si="14"/>
        <v>94</v>
      </c>
      <c r="F32" s="15">
        <f t="shared" si="14"/>
        <v>100</v>
      </c>
      <c r="G32" s="15">
        <f t="shared" si="14"/>
        <v>116</v>
      </c>
      <c r="H32" s="15">
        <f t="shared" si="14"/>
        <v>61</v>
      </c>
      <c r="I32" s="15">
        <f t="shared" si="14"/>
        <v>55</v>
      </c>
      <c r="J32" s="15">
        <f t="shared" ref="J32:T32" si="15">J33</f>
        <v>78</v>
      </c>
      <c r="K32" s="15">
        <f t="shared" si="15"/>
        <v>1</v>
      </c>
      <c r="L32" s="15">
        <f t="shared" si="15"/>
        <v>0</v>
      </c>
      <c r="M32" s="15">
        <f t="shared" si="15"/>
        <v>1</v>
      </c>
      <c r="N32" s="15">
        <f t="shared" si="15"/>
        <v>0</v>
      </c>
      <c r="O32" s="15">
        <f t="shared" si="15"/>
        <v>0</v>
      </c>
      <c r="P32" s="15">
        <f t="shared" si="15"/>
        <v>0</v>
      </c>
      <c r="Q32" s="15">
        <f t="shared" si="15"/>
        <v>3</v>
      </c>
      <c r="R32" s="15">
        <f t="shared" si="15"/>
        <v>2</v>
      </c>
      <c r="S32" s="15">
        <f t="shared" si="15"/>
        <v>1</v>
      </c>
      <c r="T32" s="15">
        <f t="shared" si="15"/>
        <v>0</v>
      </c>
      <c r="U32" s="15">
        <f t="shared" ref="U32:AC32" si="16">U33</f>
        <v>0</v>
      </c>
      <c r="V32" s="15">
        <f t="shared" si="16"/>
        <v>0</v>
      </c>
      <c r="W32" s="15">
        <f t="shared" si="16"/>
        <v>117</v>
      </c>
      <c r="X32" s="15">
        <f t="shared" si="16"/>
        <v>33</v>
      </c>
      <c r="Y32" s="25">
        <f t="shared" si="16"/>
        <v>9.5958846515308913</v>
      </c>
      <c r="Z32" s="25">
        <f t="shared" si="16"/>
        <v>5.7377454617401202</v>
      </c>
      <c r="AA32" s="25">
        <f t="shared" si="16"/>
        <v>3.8581391897907702</v>
      </c>
      <c r="AB32" s="25">
        <f t="shared" si="16"/>
        <v>5.1546391752577323</v>
      </c>
      <c r="AC32" s="25">
        <f t="shared" si="16"/>
        <v>0</v>
      </c>
      <c r="AD32" s="36">
        <f>Q32/(D32+Q32)*1000</f>
        <v>15.228426395939087</v>
      </c>
      <c r="AE32" s="36">
        <f>R32/(D32+Q32)*1000</f>
        <v>10.152284263959389</v>
      </c>
      <c r="AF32" s="36">
        <f>S32/(D32+Q32)*1000</f>
        <v>5.0761421319796947</v>
      </c>
      <c r="AG32" s="36">
        <f t="shared" ref="AG32:AH32" si="17">T32/(G32+T32)*1000</f>
        <v>0</v>
      </c>
      <c r="AH32" s="36">
        <f t="shared" si="17"/>
        <v>0</v>
      </c>
      <c r="AI32" s="36">
        <f>V32/D32*1000</f>
        <v>0</v>
      </c>
      <c r="AJ32" s="25">
        <f>AJ33</f>
        <v>5.7872087846861548</v>
      </c>
      <c r="AK32" s="26">
        <f>AK33</f>
        <v>1.6322896572191721</v>
      </c>
      <c r="AL32" s="15"/>
      <c r="AM32" s="15"/>
    </row>
    <row r="33" spans="1:42" ht="15" customHeight="1" x14ac:dyDescent="0.15">
      <c r="B33" s="13" t="s">
        <v>15</v>
      </c>
      <c r="C33" s="16">
        <v>20217</v>
      </c>
      <c r="D33" s="15">
        <v>194</v>
      </c>
      <c r="E33" s="15">
        <v>94</v>
      </c>
      <c r="F33" s="15">
        <v>100</v>
      </c>
      <c r="G33" s="15">
        <v>116</v>
      </c>
      <c r="H33" s="34">
        <v>61</v>
      </c>
      <c r="I33" s="34">
        <v>55</v>
      </c>
      <c r="J33" s="34">
        <v>78</v>
      </c>
      <c r="K33" s="34">
        <v>1</v>
      </c>
      <c r="L33" s="15">
        <v>0</v>
      </c>
      <c r="M33" s="15">
        <v>1</v>
      </c>
      <c r="N33" s="15">
        <v>0</v>
      </c>
      <c r="O33" s="15">
        <v>0</v>
      </c>
      <c r="P33" s="15">
        <v>0</v>
      </c>
      <c r="Q33" s="15">
        <v>3</v>
      </c>
      <c r="R33" s="34">
        <v>2</v>
      </c>
      <c r="S33" s="34">
        <v>1</v>
      </c>
      <c r="T33" s="15">
        <v>0</v>
      </c>
      <c r="U33" s="34">
        <v>0</v>
      </c>
      <c r="V33" s="34">
        <v>0</v>
      </c>
      <c r="W33" s="34">
        <v>117</v>
      </c>
      <c r="X33" s="34">
        <v>33</v>
      </c>
      <c r="Y33" s="36">
        <v>9.5958846515308913</v>
      </c>
      <c r="Z33" s="36">
        <v>5.7377454617401202</v>
      </c>
      <c r="AA33" s="36">
        <v>3.8581391897907702</v>
      </c>
      <c r="AB33" s="25">
        <v>5.1546391752577323</v>
      </c>
      <c r="AC33" s="25">
        <v>0</v>
      </c>
      <c r="AD33" s="36">
        <v>15.228426395939087</v>
      </c>
      <c r="AE33" s="36">
        <v>10.152284263959389</v>
      </c>
      <c r="AF33" s="36">
        <v>5.0761421319796947</v>
      </c>
      <c r="AG33" s="25">
        <v>0</v>
      </c>
      <c r="AH33" s="36">
        <v>0</v>
      </c>
      <c r="AI33" s="36">
        <v>0</v>
      </c>
      <c r="AJ33" s="36">
        <v>5.7872087846861548</v>
      </c>
      <c r="AK33" s="37">
        <v>1.6322896572191721</v>
      </c>
      <c r="AL33" s="15"/>
      <c r="AM33" s="15"/>
    </row>
    <row r="34" spans="1:42" ht="15" customHeight="1" x14ac:dyDescent="0.15">
      <c r="B34" s="13"/>
      <c r="C34" s="16"/>
      <c r="D34" s="15"/>
      <c r="E34" s="3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6"/>
      <c r="AL34" s="15"/>
      <c r="AM34" s="15"/>
    </row>
    <row r="35" spans="1:42" ht="15" customHeight="1" x14ac:dyDescent="0.15">
      <c r="A35" s="2" t="s">
        <v>28</v>
      </c>
      <c r="B35" s="13"/>
      <c r="C35" s="16">
        <f t="shared" ref="C35:X35" si="18">SUM(C36:C41)</f>
        <v>48179</v>
      </c>
      <c r="D35" s="15">
        <f t="shared" si="18"/>
        <v>371</v>
      </c>
      <c r="E35" s="15">
        <f t="shared" si="18"/>
        <v>177</v>
      </c>
      <c r="F35" s="15">
        <f t="shared" si="18"/>
        <v>194</v>
      </c>
      <c r="G35" s="15">
        <f t="shared" si="18"/>
        <v>444</v>
      </c>
      <c r="H35" s="15">
        <f t="shared" si="18"/>
        <v>235</v>
      </c>
      <c r="I35" s="15">
        <f t="shared" si="18"/>
        <v>209</v>
      </c>
      <c r="J35" s="15">
        <f t="shared" si="18"/>
        <v>-73</v>
      </c>
      <c r="K35" s="15">
        <f t="shared" si="18"/>
        <v>0</v>
      </c>
      <c r="L35" s="15">
        <f t="shared" si="18"/>
        <v>0</v>
      </c>
      <c r="M35" s="15">
        <f t="shared" si="18"/>
        <v>0</v>
      </c>
      <c r="N35" s="15">
        <f t="shared" si="18"/>
        <v>0</v>
      </c>
      <c r="O35" s="15">
        <f t="shared" si="18"/>
        <v>0</v>
      </c>
      <c r="P35" s="15">
        <f t="shared" si="18"/>
        <v>0</v>
      </c>
      <c r="Q35" s="15">
        <f t="shared" si="18"/>
        <v>6</v>
      </c>
      <c r="R35" s="15">
        <f t="shared" si="18"/>
        <v>5</v>
      </c>
      <c r="S35" s="15">
        <f t="shared" si="18"/>
        <v>1</v>
      </c>
      <c r="T35" s="15">
        <f t="shared" si="18"/>
        <v>1</v>
      </c>
      <c r="U35" s="15">
        <f t="shared" si="18"/>
        <v>1</v>
      </c>
      <c r="V35" s="15">
        <f t="shared" si="18"/>
        <v>0</v>
      </c>
      <c r="W35" s="15">
        <f t="shared" si="18"/>
        <v>238</v>
      </c>
      <c r="X35" s="15">
        <f t="shared" si="18"/>
        <v>84</v>
      </c>
      <c r="Y35" s="27">
        <f>D35/C35*1000</f>
        <v>7.7004504037028578</v>
      </c>
      <c r="Z35" s="27">
        <f>G35/C35*1000</f>
        <v>9.2156333672346875</v>
      </c>
      <c r="AA35" s="28">
        <f>J35/C35*1000</f>
        <v>-1.5151829635318292</v>
      </c>
      <c r="AB35" s="25">
        <f>K35/D35*1000</f>
        <v>0</v>
      </c>
      <c r="AC35" s="25">
        <f>N35/D35*1000</f>
        <v>0</v>
      </c>
      <c r="AD35" s="27">
        <f>Q35/(D35+Q35)*1000</f>
        <v>15.915119363395226</v>
      </c>
      <c r="AE35" s="27">
        <f>R35/(D35+Q35)*1000</f>
        <v>13.262599469496022</v>
      </c>
      <c r="AF35" s="27">
        <f>S35/(D35+Q35)*1000</f>
        <v>2.6525198938992043</v>
      </c>
      <c r="AG35" s="25">
        <f>T35/(D35+U35)*1000</f>
        <v>2.688172043010753</v>
      </c>
      <c r="AH35" s="25">
        <f>U35/(D35+U35)*1000</f>
        <v>2.688172043010753</v>
      </c>
      <c r="AI35" s="25">
        <f>V35/D35*1000</f>
        <v>0</v>
      </c>
      <c r="AJ35" s="27">
        <f>W35/C35*1000</f>
        <v>4.9399115797339093</v>
      </c>
      <c r="AK35" s="29">
        <f>X35/C35*1000</f>
        <v>1.7434982046119678</v>
      </c>
      <c r="AL35" s="15"/>
      <c r="AM35" s="15"/>
    </row>
    <row r="36" spans="1:42" ht="15" customHeight="1" x14ac:dyDescent="0.15">
      <c r="B36" s="13" t="s">
        <v>16</v>
      </c>
      <c r="C36" s="16">
        <v>1598</v>
      </c>
      <c r="D36" s="15">
        <v>6</v>
      </c>
      <c r="E36" s="35">
        <v>4</v>
      </c>
      <c r="F36" s="35">
        <v>2</v>
      </c>
      <c r="G36" s="15">
        <v>24</v>
      </c>
      <c r="H36" s="34">
        <v>14</v>
      </c>
      <c r="I36" s="34">
        <v>10</v>
      </c>
      <c r="J36" s="34">
        <v>-18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34">
        <v>0</v>
      </c>
      <c r="S36" s="34">
        <v>0</v>
      </c>
      <c r="T36" s="15">
        <v>0</v>
      </c>
      <c r="U36" s="34">
        <v>0</v>
      </c>
      <c r="V36" s="34">
        <v>0</v>
      </c>
      <c r="W36" s="34">
        <v>6</v>
      </c>
      <c r="X36" s="34">
        <v>1</v>
      </c>
      <c r="Y36" s="36">
        <v>3.7546933667083855</v>
      </c>
      <c r="Z36" s="36">
        <v>15.018773466833542</v>
      </c>
      <c r="AA36" s="36">
        <v>-11.264080100125156</v>
      </c>
      <c r="AB36" s="25">
        <v>0</v>
      </c>
      <c r="AC36" s="25">
        <v>0</v>
      </c>
      <c r="AD36" s="36">
        <v>0</v>
      </c>
      <c r="AE36" s="36">
        <v>0</v>
      </c>
      <c r="AF36" s="36">
        <v>0</v>
      </c>
      <c r="AG36" s="25">
        <v>0</v>
      </c>
      <c r="AH36" s="25">
        <v>0</v>
      </c>
      <c r="AI36" s="25">
        <v>0</v>
      </c>
      <c r="AJ36" s="36">
        <v>3.7546933667083855</v>
      </c>
      <c r="AK36" s="37">
        <v>0.62578222778473092</v>
      </c>
      <c r="AL36" s="15"/>
      <c r="AM36" s="15"/>
    </row>
    <row r="37" spans="1:42" ht="15" customHeight="1" x14ac:dyDescent="0.15">
      <c r="B37" s="13" t="s">
        <v>17</v>
      </c>
      <c r="C37" s="16">
        <v>4012</v>
      </c>
      <c r="D37" s="15">
        <v>26</v>
      </c>
      <c r="E37" s="35">
        <v>8</v>
      </c>
      <c r="F37" s="35">
        <v>18</v>
      </c>
      <c r="G37" s="15">
        <v>47</v>
      </c>
      <c r="H37" s="34">
        <v>30</v>
      </c>
      <c r="I37" s="34">
        <v>17</v>
      </c>
      <c r="J37" s="34">
        <v>-21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1</v>
      </c>
      <c r="R37" s="34">
        <v>1</v>
      </c>
      <c r="S37" s="34">
        <v>0</v>
      </c>
      <c r="T37" s="15">
        <v>1</v>
      </c>
      <c r="U37" s="34">
        <v>1</v>
      </c>
      <c r="V37" s="34">
        <v>0</v>
      </c>
      <c r="W37" s="34">
        <v>15</v>
      </c>
      <c r="X37" s="34">
        <v>6</v>
      </c>
      <c r="Y37" s="36">
        <v>6.4805583250249255</v>
      </c>
      <c r="Z37" s="36">
        <v>11.714855433698903</v>
      </c>
      <c r="AA37" s="36">
        <v>-5.234297108673978</v>
      </c>
      <c r="AB37" s="25">
        <v>0</v>
      </c>
      <c r="AC37" s="25">
        <v>0</v>
      </c>
      <c r="AD37" s="36">
        <v>37.037037037037038</v>
      </c>
      <c r="AE37" s="36">
        <v>37.037037037037038</v>
      </c>
      <c r="AF37" s="36">
        <v>0</v>
      </c>
      <c r="AG37" s="25">
        <v>37.037037037037038</v>
      </c>
      <c r="AH37" s="25">
        <v>37.037037037037038</v>
      </c>
      <c r="AI37" s="25">
        <v>0</v>
      </c>
      <c r="AJ37" s="36">
        <v>3.7387836490528414</v>
      </c>
      <c r="AK37" s="37">
        <v>1.4955134596211366</v>
      </c>
      <c r="AL37" s="15"/>
      <c r="AM37" s="15"/>
    </row>
    <row r="38" spans="1:42" ht="15" customHeight="1" x14ac:dyDescent="0.15">
      <c r="B38" s="13" t="s">
        <v>18</v>
      </c>
      <c r="C38" s="16">
        <v>8999</v>
      </c>
      <c r="D38" s="15">
        <v>96</v>
      </c>
      <c r="E38" s="35">
        <v>47</v>
      </c>
      <c r="F38" s="35">
        <v>49</v>
      </c>
      <c r="G38" s="15">
        <v>65</v>
      </c>
      <c r="H38" s="34">
        <v>37</v>
      </c>
      <c r="I38" s="34">
        <v>28</v>
      </c>
      <c r="J38" s="34">
        <v>31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34">
        <v>0</v>
      </c>
      <c r="S38" s="34">
        <v>0</v>
      </c>
      <c r="T38" s="15">
        <v>0</v>
      </c>
      <c r="U38" s="34">
        <v>0</v>
      </c>
      <c r="V38" s="34">
        <v>0</v>
      </c>
      <c r="W38" s="34">
        <v>85</v>
      </c>
      <c r="X38" s="34">
        <v>20</v>
      </c>
      <c r="Y38" s="36">
        <v>10.68566340160285</v>
      </c>
      <c r="Z38" s="36">
        <v>7.22302478053117</v>
      </c>
      <c r="AA38" s="36">
        <v>3.444827203022558</v>
      </c>
      <c r="AB38" s="25">
        <v>0</v>
      </c>
      <c r="AC38" s="25">
        <v>0</v>
      </c>
      <c r="AD38" s="36">
        <v>0</v>
      </c>
      <c r="AE38" s="36">
        <v>0</v>
      </c>
      <c r="AF38" s="36">
        <v>0</v>
      </c>
      <c r="AG38" s="25">
        <v>0</v>
      </c>
      <c r="AH38" s="25">
        <v>0</v>
      </c>
      <c r="AI38" s="25">
        <v>0</v>
      </c>
      <c r="AJ38" s="36">
        <v>9.4454939437715311</v>
      </c>
      <c r="AK38" s="37">
        <v>2.2224691632403601</v>
      </c>
      <c r="AL38" s="15"/>
      <c r="AM38" s="15"/>
    </row>
    <row r="39" spans="1:42" ht="15" customHeight="1" x14ac:dyDescent="0.15">
      <c r="B39" s="13" t="s">
        <v>19</v>
      </c>
      <c r="C39" s="16">
        <v>5058</v>
      </c>
      <c r="D39" s="15">
        <v>32</v>
      </c>
      <c r="E39" s="35">
        <v>14</v>
      </c>
      <c r="F39" s="35">
        <v>18</v>
      </c>
      <c r="G39" s="15">
        <v>54</v>
      </c>
      <c r="H39" s="34">
        <v>29</v>
      </c>
      <c r="I39" s="34">
        <v>25</v>
      </c>
      <c r="J39" s="34">
        <v>-22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1</v>
      </c>
      <c r="R39" s="34">
        <v>1</v>
      </c>
      <c r="S39" s="34">
        <v>0</v>
      </c>
      <c r="T39" s="15">
        <v>0</v>
      </c>
      <c r="U39" s="34">
        <v>0</v>
      </c>
      <c r="V39" s="34">
        <v>0</v>
      </c>
      <c r="W39" s="34">
        <v>14</v>
      </c>
      <c r="X39" s="34">
        <v>7</v>
      </c>
      <c r="Y39" s="36">
        <v>6.3266113088177143</v>
      </c>
      <c r="Z39" s="36">
        <v>10.676156583629894</v>
      </c>
      <c r="AA39" s="36">
        <v>-4.3495452748121792</v>
      </c>
      <c r="AB39" s="25">
        <v>0</v>
      </c>
      <c r="AC39" s="25">
        <v>0</v>
      </c>
      <c r="AD39" s="36">
        <v>30.303030303030305</v>
      </c>
      <c r="AE39" s="36">
        <v>30.303030303030305</v>
      </c>
      <c r="AF39" s="36">
        <v>0</v>
      </c>
      <c r="AG39" s="25">
        <v>0</v>
      </c>
      <c r="AH39" s="25">
        <v>0</v>
      </c>
      <c r="AI39" s="25">
        <v>0</v>
      </c>
      <c r="AJ39" s="36">
        <v>2.7678924476077502</v>
      </c>
      <c r="AK39" s="37">
        <v>1.3839462238038751</v>
      </c>
      <c r="AL39" s="15"/>
      <c r="AM39" s="15"/>
    </row>
    <row r="40" spans="1:42" ht="15" customHeight="1" x14ac:dyDescent="0.15">
      <c r="B40" s="13" t="s">
        <v>20</v>
      </c>
      <c r="C40" s="16">
        <v>2803</v>
      </c>
      <c r="D40" s="15">
        <v>13</v>
      </c>
      <c r="E40" s="35">
        <v>8</v>
      </c>
      <c r="F40" s="35">
        <v>5</v>
      </c>
      <c r="G40" s="15">
        <v>38</v>
      </c>
      <c r="H40" s="34">
        <v>17</v>
      </c>
      <c r="I40" s="34">
        <v>21</v>
      </c>
      <c r="J40" s="34">
        <v>-25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34">
        <v>0</v>
      </c>
      <c r="S40" s="34">
        <v>0</v>
      </c>
      <c r="T40" s="15">
        <v>0</v>
      </c>
      <c r="U40" s="34">
        <v>0</v>
      </c>
      <c r="V40" s="34">
        <v>0</v>
      </c>
      <c r="W40" s="34">
        <v>8</v>
      </c>
      <c r="X40" s="34">
        <v>4</v>
      </c>
      <c r="Y40" s="36">
        <v>4.6378879771673205</v>
      </c>
      <c r="Z40" s="36">
        <v>13.556903317873706</v>
      </c>
      <c r="AA40" s="36">
        <v>-8.9190153407063857</v>
      </c>
      <c r="AB40" s="25">
        <v>0</v>
      </c>
      <c r="AC40" s="25">
        <v>0</v>
      </c>
      <c r="AD40" s="36">
        <v>0</v>
      </c>
      <c r="AE40" s="36">
        <v>0</v>
      </c>
      <c r="AF40" s="36">
        <v>0</v>
      </c>
      <c r="AG40" s="25">
        <v>0</v>
      </c>
      <c r="AH40" s="25">
        <v>0</v>
      </c>
      <c r="AI40" s="25">
        <v>0</v>
      </c>
      <c r="AJ40" s="36">
        <v>2.8540849090260436</v>
      </c>
      <c r="AK40" s="37">
        <v>1.4270424545130218</v>
      </c>
      <c r="AL40" s="15"/>
      <c r="AM40" s="15"/>
    </row>
    <row r="41" spans="1:42" ht="15" customHeight="1" x14ac:dyDescent="0.15">
      <c r="B41" s="2" t="s">
        <v>48</v>
      </c>
      <c r="C41" s="16">
        <v>25709</v>
      </c>
      <c r="D41" s="15">
        <v>198</v>
      </c>
      <c r="E41" s="35">
        <v>96</v>
      </c>
      <c r="F41" s="35">
        <v>102</v>
      </c>
      <c r="G41" s="15">
        <v>216</v>
      </c>
      <c r="H41" s="34">
        <v>108</v>
      </c>
      <c r="I41" s="34">
        <v>108</v>
      </c>
      <c r="J41" s="34">
        <v>-18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4</v>
      </c>
      <c r="R41" s="34">
        <v>3</v>
      </c>
      <c r="S41" s="34">
        <v>1</v>
      </c>
      <c r="T41" s="15">
        <v>0</v>
      </c>
      <c r="U41" s="34">
        <v>0</v>
      </c>
      <c r="V41" s="34">
        <v>0</v>
      </c>
      <c r="W41" s="34">
        <v>110</v>
      </c>
      <c r="X41" s="34">
        <v>46</v>
      </c>
      <c r="Y41" s="36">
        <v>7.7180946441100806</v>
      </c>
      <c r="Z41" s="36">
        <v>8.4017270216655646</v>
      </c>
      <c r="AA41" s="36">
        <v>-0.70014391847213031</v>
      </c>
      <c r="AB41" s="25">
        <v>0</v>
      </c>
      <c r="AC41" s="25">
        <v>0</v>
      </c>
      <c r="AD41" s="36">
        <v>19.801980198019802</v>
      </c>
      <c r="AE41" s="36">
        <v>14.85148514851485</v>
      </c>
      <c r="AF41" s="36">
        <v>4.9504950495049505</v>
      </c>
      <c r="AG41" s="25">
        <v>0</v>
      </c>
      <c r="AH41" s="25">
        <v>0</v>
      </c>
      <c r="AI41" s="25">
        <v>0</v>
      </c>
      <c r="AJ41" s="36">
        <v>4.2786572795519078</v>
      </c>
      <c r="AK41" s="37">
        <v>1.7892566805398886</v>
      </c>
      <c r="AL41" s="15"/>
      <c r="AM41" s="15"/>
    </row>
    <row r="42" spans="1:42" ht="15" customHeight="1" x14ac:dyDescent="0.15">
      <c r="A42" s="13"/>
      <c r="B42" s="13"/>
      <c r="C42" s="16"/>
      <c r="D42" s="15"/>
      <c r="E42" s="3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6"/>
      <c r="AL42" s="15"/>
      <c r="AM42" s="15"/>
    </row>
    <row r="43" spans="1:42" ht="15" customHeight="1" x14ac:dyDescent="0.15">
      <c r="A43" s="2" t="s">
        <v>29</v>
      </c>
      <c r="B43" s="13"/>
      <c r="C43" s="16">
        <f>C44+C45</f>
        <v>1205</v>
      </c>
      <c r="D43" s="15">
        <f t="shared" ref="D43:Q43" si="19">SUM(D44:D45)</f>
        <v>4</v>
      </c>
      <c r="E43" s="15">
        <f t="shared" si="19"/>
        <v>2</v>
      </c>
      <c r="F43" s="15">
        <f t="shared" si="19"/>
        <v>2</v>
      </c>
      <c r="G43" s="15">
        <f t="shared" si="19"/>
        <v>17</v>
      </c>
      <c r="H43" s="15">
        <f t="shared" si="19"/>
        <v>10</v>
      </c>
      <c r="I43" s="15">
        <f t="shared" si="19"/>
        <v>7</v>
      </c>
      <c r="J43" s="15">
        <f t="shared" si="19"/>
        <v>-13</v>
      </c>
      <c r="K43" s="15">
        <f t="shared" si="19"/>
        <v>0</v>
      </c>
      <c r="L43" s="15">
        <f t="shared" si="19"/>
        <v>0</v>
      </c>
      <c r="M43" s="15">
        <f t="shared" si="19"/>
        <v>0</v>
      </c>
      <c r="N43" s="15">
        <f t="shared" si="19"/>
        <v>0</v>
      </c>
      <c r="O43" s="15">
        <f t="shared" si="19"/>
        <v>0</v>
      </c>
      <c r="P43" s="15">
        <f t="shared" si="19"/>
        <v>0</v>
      </c>
      <c r="Q43" s="15">
        <f t="shared" si="19"/>
        <v>0</v>
      </c>
      <c r="R43" s="15">
        <v>0</v>
      </c>
      <c r="S43" s="15">
        <v>0</v>
      </c>
      <c r="T43" s="15">
        <f>SUM(T44:T45)</f>
        <v>0</v>
      </c>
      <c r="U43" s="15">
        <f>SUM(U44:U45)</f>
        <v>0</v>
      </c>
      <c r="V43" s="15">
        <f>SUM(V44:V45)</f>
        <v>0</v>
      </c>
      <c r="W43" s="15">
        <f>SUM(W44:W45)</f>
        <v>4</v>
      </c>
      <c r="X43" s="15">
        <f>SUM(X44:X45)</f>
        <v>1</v>
      </c>
      <c r="Y43" s="27">
        <f>D43/C43*1000</f>
        <v>3.3195020746887964</v>
      </c>
      <c r="Z43" s="27">
        <f>G43/C43*1000</f>
        <v>14.107883817427386</v>
      </c>
      <c r="AA43" s="28">
        <f>J43/C43*1000</f>
        <v>-10.788381742738588</v>
      </c>
      <c r="AB43" s="25">
        <f>K43/D43*1000</f>
        <v>0</v>
      </c>
      <c r="AC43" s="25">
        <f>N43/D43*1000</f>
        <v>0</v>
      </c>
      <c r="AD43" s="36">
        <f>Q43/(D43+Q43)*1000</f>
        <v>0</v>
      </c>
      <c r="AE43" s="36">
        <f>R43/(D43+Q43)*1000</f>
        <v>0</v>
      </c>
      <c r="AF43" s="36">
        <f>S43/(D43+Q43)*1000</f>
        <v>0</v>
      </c>
      <c r="AG43" s="25">
        <f>T43/(D43+U43)*1000</f>
        <v>0</v>
      </c>
      <c r="AH43" s="25">
        <f>U43/(D43+U43)*1000</f>
        <v>0</v>
      </c>
      <c r="AI43" s="25">
        <f>V43/D43*1000</f>
        <v>0</v>
      </c>
      <c r="AJ43" s="27">
        <f>W43/C43*1000</f>
        <v>3.3195020746887964</v>
      </c>
      <c r="AK43" s="37">
        <f>X43/C43*1000</f>
        <v>0.82987551867219911</v>
      </c>
      <c r="AL43" s="15"/>
      <c r="AM43" s="15"/>
    </row>
    <row r="44" spans="1:42" ht="15" customHeight="1" x14ac:dyDescent="0.15">
      <c r="B44" s="13" t="s">
        <v>21</v>
      </c>
      <c r="C44" s="16">
        <v>676</v>
      </c>
      <c r="D44" s="15">
        <v>3</v>
      </c>
      <c r="E44" s="38">
        <v>1</v>
      </c>
      <c r="F44" s="15">
        <v>2</v>
      </c>
      <c r="G44" s="34">
        <v>10</v>
      </c>
      <c r="H44" s="34">
        <v>7</v>
      </c>
      <c r="I44" s="34">
        <v>3</v>
      </c>
      <c r="J44" s="34">
        <v>-7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34">
        <v>0</v>
      </c>
      <c r="R44" s="34">
        <v>0</v>
      </c>
      <c r="S44" s="34">
        <v>0</v>
      </c>
      <c r="T44" s="15">
        <v>0</v>
      </c>
      <c r="U44" s="34">
        <v>0</v>
      </c>
      <c r="V44" s="34">
        <v>0</v>
      </c>
      <c r="W44" s="34">
        <v>3</v>
      </c>
      <c r="X44" s="34">
        <v>1</v>
      </c>
      <c r="Y44" s="36">
        <v>4.4378698224852071</v>
      </c>
      <c r="Z44" s="36">
        <v>14.792899408284024</v>
      </c>
      <c r="AA44" s="36">
        <v>-10.355029585798817</v>
      </c>
      <c r="AB44" s="25">
        <v>0</v>
      </c>
      <c r="AC44" s="25">
        <v>0</v>
      </c>
      <c r="AD44" s="36">
        <v>0</v>
      </c>
      <c r="AE44" s="36">
        <v>0</v>
      </c>
      <c r="AF44" s="36">
        <v>0</v>
      </c>
      <c r="AG44" s="25">
        <v>0</v>
      </c>
      <c r="AH44" s="25">
        <v>0</v>
      </c>
      <c r="AI44" s="25">
        <v>0</v>
      </c>
      <c r="AJ44" s="36">
        <v>4.4378698224852071</v>
      </c>
      <c r="AK44" s="37">
        <v>1.4792899408284024</v>
      </c>
      <c r="AL44" s="15"/>
      <c r="AM44" s="15"/>
    </row>
    <row r="45" spans="1:42" ht="15" customHeight="1" x14ac:dyDescent="0.15">
      <c r="B45" s="13" t="s">
        <v>22</v>
      </c>
      <c r="C45" s="16">
        <v>529</v>
      </c>
      <c r="D45" s="15">
        <v>1</v>
      </c>
      <c r="E45" s="38">
        <v>1</v>
      </c>
      <c r="F45" s="15">
        <v>0</v>
      </c>
      <c r="G45" s="34">
        <v>7</v>
      </c>
      <c r="H45" s="34">
        <v>3</v>
      </c>
      <c r="I45" s="34">
        <v>4</v>
      </c>
      <c r="J45" s="34">
        <v>-6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34">
        <v>0</v>
      </c>
      <c r="R45" s="34">
        <v>0</v>
      </c>
      <c r="S45" s="34">
        <v>0</v>
      </c>
      <c r="T45" s="15">
        <v>0</v>
      </c>
      <c r="U45" s="34">
        <v>0</v>
      </c>
      <c r="V45" s="34">
        <v>0</v>
      </c>
      <c r="W45" s="34">
        <v>1</v>
      </c>
      <c r="X45" s="34">
        <v>0</v>
      </c>
      <c r="Y45" s="36">
        <v>1.890359168241966</v>
      </c>
      <c r="Z45" s="36">
        <v>13.232514177693762</v>
      </c>
      <c r="AA45" s="36">
        <v>-11.342155009451796</v>
      </c>
      <c r="AB45" s="25">
        <v>0</v>
      </c>
      <c r="AC45" s="25">
        <v>0</v>
      </c>
      <c r="AD45" s="36">
        <v>0</v>
      </c>
      <c r="AE45" s="36">
        <v>0</v>
      </c>
      <c r="AF45" s="36">
        <v>0</v>
      </c>
      <c r="AG45" s="25">
        <v>0</v>
      </c>
      <c r="AH45" s="25">
        <v>0</v>
      </c>
      <c r="AI45" s="25">
        <v>0</v>
      </c>
      <c r="AJ45" s="36">
        <v>1.890359168241966</v>
      </c>
      <c r="AK45" s="37">
        <v>0</v>
      </c>
      <c r="AL45" s="15"/>
      <c r="AM45" s="15"/>
    </row>
    <row r="46" spans="1:42" ht="15" customHeight="1" x14ac:dyDescent="0.15">
      <c r="B46" s="13"/>
      <c r="C46" s="16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6"/>
      <c r="AL46" s="15"/>
      <c r="AM46" s="15"/>
      <c r="AN46" s="15"/>
      <c r="AO46" s="15"/>
      <c r="AP46" s="15"/>
    </row>
    <row r="47" spans="1:42" ht="15" customHeight="1" x14ac:dyDescent="0.15">
      <c r="A47" s="2" t="s">
        <v>70</v>
      </c>
      <c r="C47" s="16">
        <f>C9</f>
        <v>184848</v>
      </c>
      <c r="D47" s="15">
        <f>D9</f>
        <v>1267</v>
      </c>
      <c r="E47" s="15">
        <f t="shared" ref="E47:X47" si="20">E9</f>
        <v>661</v>
      </c>
      <c r="F47" s="15">
        <f t="shared" si="20"/>
        <v>606</v>
      </c>
      <c r="G47" s="15">
        <f t="shared" si="20"/>
        <v>2324</v>
      </c>
      <c r="H47" s="15">
        <f t="shared" si="20"/>
        <v>1146</v>
      </c>
      <c r="I47" s="15">
        <f t="shared" si="20"/>
        <v>1178</v>
      </c>
      <c r="J47" s="15">
        <f t="shared" si="20"/>
        <v>-1057</v>
      </c>
      <c r="K47" s="15">
        <f t="shared" si="20"/>
        <v>0</v>
      </c>
      <c r="L47" s="15">
        <f t="shared" si="20"/>
        <v>0</v>
      </c>
      <c r="M47" s="15">
        <f t="shared" si="20"/>
        <v>0</v>
      </c>
      <c r="N47" s="15">
        <f t="shared" si="20"/>
        <v>0</v>
      </c>
      <c r="O47" s="15">
        <f t="shared" si="20"/>
        <v>0</v>
      </c>
      <c r="P47" s="15">
        <f t="shared" si="20"/>
        <v>0</v>
      </c>
      <c r="Q47" s="15">
        <f t="shared" si="20"/>
        <v>24</v>
      </c>
      <c r="R47" s="15">
        <f t="shared" si="20"/>
        <v>15</v>
      </c>
      <c r="S47" s="15">
        <f t="shared" si="20"/>
        <v>9</v>
      </c>
      <c r="T47" s="15">
        <f t="shared" si="20"/>
        <v>3</v>
      </c>
      <c r="U47" s="15">
        <f t="shared" si="20"/>
        <v>3</v>
      </c>
      <c r="V47" s="15">
        <f t="shared" si="20"/>
        <v>0</v>
      </c>
      <c r="W47" s="15">
        <f t="shared" si="20"/>
        <v>874</v>
      </c>
      <c r="X47" s="15">
        <f t="shared" si="20"/>
        <v>331</v>
      </c>
      <c r="Y47" s="27">
        <f>D47/C47*1000</f>
        <v>6.8542802735220292</v>
      </c>
      <c r="Z47" s="27">
        <f>G47/C47*1000</f>
        <v>12.572491993421623</v>
      </c>
      <c r="AA47" s="28">
        <f>J47/C47*1000</f>
        <v>-5.7182117198995934</v>
      </c>
      <c r="AB47" s="25">
        <f>K47/D47*1000</f>
        <v>0</v>
      </c>
      <c r="AC47" s="25">
        <f>N47/D47*1000</f>
        <v>0</v>
      </c>
      <c r="AD47" s="27">
        <f>Q47/(D47+Q47)*1000</f>
        <v>18.590240123934933</v>
      </c>
      <c r="AE47" s="27">
        <f>R47/(D47+Q47)*1000</f>
        <v>11.618900077459333</v>
      </c>
      <c r="AF47" s="27">
        <f>S47/(D47+Q47)*1000</f>
        <v>6.9713400464756008</v>
      </c>
      <c r="AG47" s="27">
        <f>T47/(D47+U47)*1000</f>
        <v>2.3622047244094486</v>
      </c>
      <c r="AH47" s="27">
        <f>U47/(D47+U47)*1000</f>
        <v>2.3622047244094486</v>
      </c>
      <c r="AI47" s="27">
        <f>V47/D47*1000</f>
        <v>0</v>
      </c>
      <c r="AJ47" s="27">
        <f>W47/C47*1000</f>
        <v>4.7282091231714709</v>
      </c>
      <c r="AK47" s="29">
        <f>X47/C47*1000</f>
        <v>1.7906604345191726</v>
      </c>
      <c r="AL47" s="15"/>
      <c r="AM47" s="15"/>
      <c r="AN47" s="15"/>
      <c r="AO47" s="15"/>
    </row>
    <row r="48" spans="1:42" ht="15" customHeight="1" x14ac:dyDescent="0.15">
      <c r="A48" s="2" t="s">
        <v>58</v>
      </c>
      <c r="C48" s="16">
        <f>C14+C15+C16+C17+C21+C32</f>
        <v>264750</v>
      </c>
      <c r="D48" s="15">
        <f t="shared" ref="D48:X48" si="21">D14+D15+D16+D17+D21+D32</f>
        <v>1901</v>
      </c>
      <c r="E48" s="15">
        <f t="shared" si="21"/>
        <v>1000</v>
      </c>
      <c r="F48" s="15">
        <f t="shared" si="21"/>
        <v>901</v>
      </c>
      <c r="G48" s="15">
        <f t="shared" si="21"/>
        <v>2740</v>
      </c>
      <c r="H48" s="15">
        <f t="shared" si="21"/>
        <v>1426</v>
      </c>
      <c r="I48" s="15">
        <f t="shared" si="21"/>
        <v>1314</v>
      </c>
      <c r="J48" s="15">
        <f t="shared" si="21"/>
        <v>-839</v>
      </c>
      <c r="K48" s="15">
        <f t="shared" si="21"/>
        <v>7</v>
      </c>
      <c r="L48" s="15">
        <f t="shared" si="21"/>
        <v>5</v>
      </c>
      <c r="M48" s="15">
        <f t="shared" si="21"/>
        <v>2</v>
      </c>
      <c r="N48" s="15">
        <f t="shared" si="21"/>
        <v>4</v>
      </c>
      <c r="O48" s="15">
        <f t="shared" si="21"/>
        <v>3</v>
      </c>
      <c r="P48" s="15">
        <f t="shared" si="21"/>
        <v>1</v>
      </c>
      <c r="Q48" s="15">
        <f t="shared" si="21"/>
        <v>35</v>
      </c>
      <c r="R48" s="15">
        <f t="shared" si="21"/>
        <v>23</v>
      </c>
      <c r="S48" s="15">
        <f t="shared" si="21"/>
        <v>12</v>
      </c>
      <c r="T48" s="15">
        <f t="shared" si="21"/>
        <v>12</v>
      </c>
      <c r="U48" s="15">
        <f t="shared" si="21"/>
        <v>8</v>
      </c>
      <c r="V48" s="15">
        <f t="shared" si="21"/>
        <v>4</v>
      </c>
      <c r="W48" s="15">
        <f t="shared" si="21"/>
        <v>1086</v>
      </c>
      <c r="X48" s="15">
        <f t="shared" si="21"/>
        <v>459</v>
      </c>
      <c r="Y48" s="27">
        <f>D48/C48*1000</f>
        <v>7.1803588290840414</v>
      </c>
      <c r="Z48" s="27">
        <f>G48/C48*1000</f>
        <v>10.349386213408875</v>
      </c>
      <c r="AA48" s="28">
        <f t="shared" ref="AA48:AB51" si="22">J48/C48*1000</f>
        <v>-3.1690273843248344</v>
      </c>
      <c r="AB48" s="25">
        <f t="shared" si="22"/>
        <v>3.682272488164124</v>
      </c>
      <c r="AC48" s="25">
        <f>N48/D48*1000</f>
        <v>2.1041557075223567</v>
      </c>
      <c r="AD48" s="27">
        <f>Q48/(D48+Q48)*1000</f>
        <v>18.078512396694215</v>
      </c>
      <c r="AE48" s="27">
        <f>R48/(D48+Q48)*1000</f>
        <v>11.880165289256199</v>
      </c>
      <c r="AF48" s="27">
        <f>S48/(D48+Q48)*1000</f>
        <v>6.1983471074380168</v>
      </c>
      <c r="AG48" s="27">
        <f>T48/(D48+U48)*1000</f>
        <v>6.2860136196961767</v>
      </c>
      <c r="AH48" s="27">
        <f>U48/(D48+U48)*1000</f>
        <v>4.1906757464641178</v>
      </c>
      <c r="AI48" s="27">
        <f>V48/D48*1000</f>
        <v>2.1041557075223567</v>
      </c>
      <c r="AJ48" s="27">
        <f>W48/C48*1000</f>
        <v>4.1019830028328617</v>
      </c>
      <c r="AK48" s="29">
        <f>X48/C48*1000</f>
        <v>1.7337110481586402</v>
      </c>
      <c r="AL48" s="15"/>
      <c r="AM48" s="15"/>
      <c r="AN48" s="15"/>
      <c r="AO48" s="15"/>
    </row>
    <row r="49" spans="1:42" ht="15" customHeight="1" x14ac:dyDescent="0.15">
      <c r="A49" s="2" t="s">
        <v>59</v>
      </c>
      <c r="C49" s="16">
        <f t="shared" ref="C49:X49" si="23">C12+C18+C20</f>
        <v>128398</v>
      </c>
      <c r="D49" s="15">
        <f t="shared" si="23"/>
        <v>772</v>
      </c>
      <c r="E49" s="15">
        <f t="shared" si="23"/>
        <v>377</v>
      </c>
      <c r="F49" s="15">
        <f t="shared" si="23"/>
        <v>395</v>
      </c>
      <c r="G49" s="15">
        <f t="shared" si="23"/>
        <v>1717</v>
      </c>
      <c r="H49" s="15">
        <f t="shared" si="23"/>
        <v>899</v>
      </c>
      <c r="I49" s="15">
        <f t="shared" si="23"/>
        <v>818</v>
      </c>
      <c r="J49" s="15">
        <f t="shared" si="23"/>
        <v>-945</v>
      </c>
      <c r="K49" s="15">
        <f t="shared" si="23"/>
        <v>1</v>
      </c>
      <c r="L49" s="15">
        <f t="shared" si="23"/>
        <v>1</v>
      </c>
      <c r="M49" s="15">
        <f t="shared" si="23"/>
        <v>0</v>
      </c>
      <c r="N49" s="15">
        <f t="shared" si="23"/>
        <v>1</v>
      </c>
      <c r="O49" s="15">
        <f t="shared" si="23"/>
        <v>1</v>
      </c>
      <c r="P49" s="15">
        <f t="shared" si="23"/>
        <v>0</v>
      </c>
      <c r="Q49" s="15">
        <f t="shared" si="23"/>
        <v>17</v>
      </c>
      <c r="R49" s="15">
        <f t="shared" si="23"/>
        <v>12</v>
      </c>
      <c r="S49" s="15">
        <f t="shared" si="23"/>
        <v>5</v>
      </c>
      <c r="T49" s="15">
        <f t="shared" si="23"/>
        <v>3</v>
      </c>
      <c r="U49" s="15">
        <f t="shared" si="23"/>
        <v>2</v>
      </c>
      <c r="V49" s="15">
        <f t="shared" si="23"/>
        <v>1</v>
      </c>
      <c r="W49" s="15">
        <f t="shared" si="23"/>
        <v>451</v>
      </c>
      <c r="X49" s="15">
        <f t="shared" si="23"/>
        <v>198</v>
      </c>
      <c r="Y49" s="27">
        <f>D49/C49*1000</f>
        <v>6.0125547126902283</v>
      </c>
      <c r="Z49" s="27">
        <f>G49/C49*1000</f>
        <v>13.372482437421144</v>
      </c>
      <c r="AA49" s="28">
        <f t="shared" si="22"/>
        <v>-7.3599277247309143</v>
      </c>
      <c r="AB49" s="25">
        <f t="shared" si="22"/>
        <v>1.2953367875647668</v>
      </c>
      <c r="AC49" s="25">
        <f>N49/D49*1000</f>
        <v>1.2953367875647668</v>
      </c>
      <c r="AD49" s="27">
        <f>Q49/(D49+Q49)*1000</f>
        <v>21.546261089987325</v>
      </c>
      <c r="AE49" s="27">
        <f>R49/(D49+Q49)*1000</f>
        <v>15.209125475285171</v>
      </c>
      <c r="AF49" s="27">
        <f>S49/(D49+Q49)*1000</f>
        <v>6.337135614702154</v>
      </c>
      <c r="AG49" s="27">
        <f>T49/(D49+U49)*1000</f>
        <v>3.8759689922480618</v>
      </c>
      <c r="AH49" s="27">
        <f>U49/(D49+U49)*1000</f>
        <v>2.5839793281653747</v>
      </c>
      <c r="AI49" s="27">
        <f>V49/D49*1000</f>
        <v>1.2953367875647668</v>
      </c>
      <c r="AJ49" s="27">
        <f>W49/C49*1000</f>
        <v>3.5125157712736961</v>
      </c>
      <c r="AK49" s="29">
        <f>X49/C49*1000</f>
        <v>1.5420800947055251</v>
      </c>
      <c r="AL49" s="15"/>
      <c r="AM49" s="15"/>
      <c r="AN49" s="15"/>
      <c r="AO49" s="15"/>
    </row>
    <row r="50" spans="1:42" ht="15" customHeight="1" x14ac:dyDescent="0.15">
      <c r="A50" s="2" t="s">
        <v>60</v>
      </c>
      <c r="C50" s="16">
        <f t="shared" ref="C50:I50" si="24">C23+C26</f>
        <v>47317</v>
      </c>
      <c r="D50" s="15">
        <f t="shared" si="24"/>
        <v>219</v>
      </c>
      <c r="E50" s="15">
        <f t="shared" si="24"/>
        <v>105</v>
      </c>
      <c r="F50" s="15">
        <f t="shared" si="24"/>
        <v>114</v>
      </c>
      <c r="G50" s="15">
        <f t="shared" si="24"/>
        <v>918</v>
      </c>
      <c r="H50" s="15">
        <f t="shared" si="24"/>
        <v>469</v>
      </c>
      <c r="I50" s="15">
        <f t="shared" si="24"/>
        <v>449</v>
      </c>
      <c r="J50" s="15">
        <f t="shared" ref="J50:P50" si="25">J23+J26</f>
        <v>-699</v>
      </c>
      <c r="K50" s="15">
        <f t="shared" si="25"/>
        <v>1</v>
      </c>
      <c r="L50" s="15">
        <f t="shared" si="25"/>
        <v>1</v>
      </c>
      <c r="M50" s="15">
        <f t="shared" si="25"/>
        <v>0</v>
      </c>
      <c r="N50" s="15">
        <f t="shared" si="25"/>
        <v>0</v>
      </c>
      <c r="O50" s="15">
        <f t="shared" si="25"/>
        <v>0</v>
      </c>
      <c r="P50" s="15">
        <f t="shared" si="25"/>
        <v>0</v>
      </c>
      <c r="Q50" s="15">
        <f t="shared" ref="Q50:X50" si="26">Q23+Q26</f>
        <v>4</v>
      </c>
      <c r="R50" s="15">
        <f t="shared" si="26"/>
        <v>1</v>
      </c>
      <c r="S50" s="15">
        <f t="shared" si="26"/>
        <v>3</v>
      </c>
      <c r="T50" s="15">
        <f t="shared" si="26"/>
        <v>0</v>
      </c>
      <c r="U50" s="15">
        <f t="shared" si="26"/>
        <v>0</v>
      </c>
      <c r="V50" s="15">
        <f t="shared" si="26"/>
        <v>0</v>
      </c>
      <c r="W50" s="15">
        <f t="shared" si="26"/>
        <v>133</v>
      </c>
      <c r="X50" s="15">
        <f t="shared" si="26"/>
        <v>66</v>
      </c>
      <c r="Y50" s="27">
        <f>D50/C50*1000</f>
        <v>4.6283576727180513</v>
      </c>
      <c r="Z50" s="27">
        <f>G50/C50*1000</f>
        <v>19.401060929475666</v>
      </c>
      <c r="AA50" s="28">
        <f t="shared" si="22"/>
        <v>-14.772703256757612</v>
      </c>
      <c r="AB50" s="25">
        <f t="shared" si="22"/>
        <v>4.5662100456620998</v>
      </c>
      <c r="AC50" s="25">
        <f>N50/D50*1000</f>
        <v>0</v>
      </c>
      <c r="AD50" s="27">
        <f>Q50/(D50+Q50)*1000</f>
        <v>17.937219730941703</v>
      </c>
      <c r="AE50" s="27">
        <f>R50/(D50+Q50)*1000</f>
        <v>4.4843049327354256</v>
      </c>
      <c r="AF50" s="27">
        <f>S50/(D50+Q50)*1000</f>
        <v>13.45291479820628</v>
      </c>
      <c r="AG50" s="27">
        <f>T50/(D50+U50)*1000</f>
        <v>0</v>
      </c>
      <c r="AH50" s="27">
        <f>U50/(D50+U50)*1000</f>
        <v>0</v>
      </c>
      <c r="AI50" s="27">
        <f>V50/D50*1000</f>
        <v>0</v>
      </c>
      <c r="AJ50" s="27">
        <f>W50/C50*1000</f>
        <v>2.8108290889109622</v>
      </c>
      <c r="AK50" s="29">
        <f>X50/C50*1000</f>
        <v>1.3948475178054398</v>
      </c>
      <c r="AL50" s="15"/>
      <c r="AM50" s="15"/>
      <c r="AN50" s="15"/>
      <c r="AO50" s="15"/>
    </row>
    <row r="51" spans="1:42" ht="15" customHeight="1" thickBot="1" x14ac:dyDescent="0.2">
      <c r="A51" s="24" t="s">
        <v>61</v>
      </c>
      <c r="B51" s="24"/>
      <c r="C51" s="17">
        <f t="shared" ref="C51:I51" si="27">C10+C11+C13+C19+C35+C43</f>
        <v>170668</v>
      </c>
      <c r="D51" s="18">
        <f t="shared" si="27"/>
        <v>1025</v>
      </c>
      <c r="E51" s="18">
        <f t="shared" si="27"/>
        <v>509</v>
      </c>
      <c r="F51" s="18">
        <f t="shared" si="27"/>
        <v>516</v>
      </c>
      <c r="G51" s="18">
        <f t="shared" si="27"/>
        <v>2097</v>
      </c>
      <c r="H51" s="18">
        <f t="shared" si="27"/>
        <v>1045</v>
      </c>
      <c r="I51" s="18">
        <f t="shared" si="27"/>
        <v>1052</v>
      </c>
      <c r="J51" s="18">
        <f t="shared" ref="J51:P51" si="28">J10+J11+J13+J19+J35+J43</f>
        <v>-1072</v>
      </c>
      <c r="K51" s="18">
        <f t="shared" si="28"/>
        <v>2</v>
      </c>
      <c r="L51" s="18">
        <f t="shared" si="28"/>
        <v>2</v>
      </c>
      <c r="M51" s="18">
        <f t="shared" si="28"/>
        <v>0</v>
      </c>
      <c r="N51" s="18">
        <f t="shared" si="28"/>
        <v>2</v>
      </c>
      <c r="O51" s="18">
        <f t="shared" si="28"/>
        <v>2</v>
      </c>
      <c r="P51" s="18">
        <f t="shared" si="28"/>
        <v>0</v>
      </c>
      <c r="Q51" s="18">
        <f t="shared" ref="Q51:X51" si="29">Q10+Q11+Q13+Q19+Q35+Q43</f>
        <v>23</v>
      </c>
      <c r="R51" s="18">
        <f t="shared" si="29"/>
        <v>15</v>
      </c>
      <c r="S51" s="18">
        <f t="shared" si="29"/>
        <v>8</v>
      </c>
      <c r="T51" s="18">
        <f t="shared" si="29"/>
        <v>6</v>
      </c>
      <c r="U51" s="18">
        <f t="shared" si="29"/>
        <v>4</v>
      </c>
      <c r="V51" s="18">
        <f t="shared" si="29"/>
        <v>2</v>
      </c>
      <c r="W51" s="18">
        <f t="shared" si="29"/>
        <v>638</v>
      </c>
      <c r="X51" s="18">
        <f t="shared" si="29"/>
        <v>242</v>
      </c>
      <c r="Y51" s="30">
        <f>D51/C51*1000</f>
        <v>6.005812454590199</v>
      </c>
      <c r="Z51" s="30">
        <f>G51/C51*1000</f>
        <v>12.287013382707949</v>
      </c>
      <c r="AA51" s="31">
        <f t="shared" si="22"/>
        <v>-6.281200928117749</v>
      </c>
      <c r="AB51" s="32">
        <f t="shared" si="22"/>
        <v>1.9512195121951219</v>
      </c>
      <c r="AC51" s="32">
        <f>N51/D51*1000</f>
        <v>1.9512195121951219</v>
      </c>
      <c r="AD51" s="30">
        <f>Q51/(D51+Q51)*1000</f>
        <v>21.94656488549618</v>
      </c>
      <c r="AE51" s="30">
        <f>R51/(D51+Q51)*1000</f>
        <v>14.31297709923664</v>
      </c>
      <c r="AF51" s="30">
        <f>S51/(D51+Q51)*1000</f>
        <v>7.6335877862595414</v>
      </c>
      <c r="AG51" s="30">
        <f>T51/(D51+U51)*1000</f>
        <v>5.8309037900874632</v>
      </c>
      <c r="AH51" s="30">
        <f>U51/(D51+U51)*1000</f>
        <v>3.8872691933916421</v>
      </c>
      <c r="AI51" s="30">
        <f>V51/D51*1000</f>
        <v>1.9512195121951219</v>
      </c>
      <c r="AJ51" s="30">
        <f>W51/C51*1000</f>
        <v>3.7382520449058996</v>
      </c>
      <c r="AK51" s="33">
        <f>X51/C51*1000</f>
        <v>1.4179576722056859</v>
      </c>
      <c r="AL51" s="15"/>
      <c r="AM51" s="15"/>
      <c r="AN51" s="15"/>
      <c r="AO51" s="15"/>
      <c r="AP51" s="19"/>
    </row>
    <row r="52" spans="1:42" ht="13.2" x14ac:dyDescent="0.2">
      <c r="A52" s="40" t="s">
        <v>68</v>
      </c>
      <c r="B52" s="20" t="s">
        <v>73</v>
      </c>
      <c r="D52" s="19"/>
      <c r="F52" s="19"/>
      <c r="G52" s="19"/>
      <c r="AK52" s="23" t="s">
        <v>45</v>
      </c>
    </row>
    <row r="53" spans="1:42" ht="13.2" x14ac:dyDescent="0.2">
      <c r="A53" s="40"/>
      <c r="B53" s="20" t="s">
        <v>74</v>
      </c>
      <c r="D53" s="19"/>
      <c r="F53" s="19"/>
      <c r="G53" s="19"/>
      <c r="AK53" s="23"/>
    </row>
    <row r="54" spans="1:42" ht="13.2" x14ac:dyDescent="0.2">
      <c r="B54" s="20" t="s">
        <v>69</v>
      </c>
      <c r="F54" s="19"/>
      <c r="G54" s="19"/>
    </row>
    <row r="55" spans="1:42" ht="13.2" x14ac:dyDescent="0.2">
      <c r="B55" s="20"/>
    </row>
    <row r="56" spans="1:42" ht="13.2" x14ac:dyDescent="0.2">
      <c r="A56" s="40"/>
      <c r="B56" s="39"/>
    </row>
    <row r="57" spans="1:42" ht="13.2" x14ac:dyDescent="0.2">
      <c r="B57" s="39"/>
    </row>
  </sheetData>
  <mergeCells count="19">
    <mergeCell ref="C2:C3"/>
    <mergeCell ref="J2:J3"/>
    <mergeCell ref="W2:W3"/>
    <mergeCell ref="X2:X3"/>
    <mergeCell ref="T2:V2"/>
    <mergeCell ref="D2:F2"/>
    <mergeCell ref="G2:I2"/>
    <mergeCell ref="AK2:AK3"/>
    <mergeCell ref="AD2:AF2"/>
    <mergeCell ref="AG2:AI2"/>
    <mergeCell ref="K2:M2"/>
    <mergeCell ref="N2:P2"/>
    <mergeCell ref="AB2:AB3"/>
    <mergeCell ref="AC2:AC3"/>
    <mergeCell ref="AJ2:AJ3"/>
    <mergeCell ref="AA2:AA3"/>
    <mergeCell ref="Y2:Y3"/>
    <mergeCell ref="Z2:Z3"/>
    <mergeCell ref="Q2:S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Sheet1!_1人口動態_実数表ＥＸＰ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2022-03-16T01:14:50Z</cp:lastPrinted>
  <dcterms:created xsi:type="dcterms:W3CDTF">2005-02-08T11:34:38Z</dcterms:created>
  <dcterms:modified xsi:type="dcterms:W3CDTF">2022-05-02T06:40:49Z</dcterms:modified>
</cp:coreProperties>
</file>