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4000" windowHeight="8760"/>
  </bookViews>
  <sheets>
    <sheet name="Sheet1" sheetId="4" r:id="rId1"/>
  </sheets>
  <definedNames>
    <definedName name="_1人口動態_実数表ＥＸＰ" localSheetId="0">Sheet1!$A$2:$X$45</definedName>
    <definedName name="_2人口動態_実数表ＥＸＰ">#REF!</definedName>
    <definedName name="_xlnm.Print_Area" localSheetId="0">Sheet1!$A$1:$AK$56</definedName>
    <definedName name="人口動態率ＥＸＰ">#REF!</definedName>
  </definedNames>
  <calcPr calcId="162913"/>
</workbook>
</file>

<file path=xl/calcChain.xml><?xml version="1.0" encoding="utf-8"?>
<calcChain xmlns="http://schemas.openxmlformats.org/spreadsheetml/2006/main">
  <c r="AG4" i="4" l="1"/>
  <c r="AE4" i="4"/>
  <c r="AD26" i="4"/>
  <c r="AB6" i="4" l="1"/>
  <c r="AB7" i="4"/>
  <c r="J47" i="4" l="1"/>
  <c r="T48" i="4" l="1"/>
  <c r="T47" i="4"/>
  <c r="Q48" i="4"/>
  <c r="Q47" i="4"/>
  <c r="AE47" i="4" s="1"/>
  <c r="N48" i="4"/>
  <c r="N47" i="4"/>
  <c r="K48" i="4"/>
  <c r="K47" i="4"/>
  <c r="G48" i="4"/>
  <c r="G44" i="4"/>
  <c r="G47" i="4"/>
  <c r="D48" i="4"/>
  <c r="AB48" i="4" s="1"/>
  <c r="D47" i="4"/>
  <c r="AB47" i="4" s="1"/>
  <c r="C6" i="4"/>
  <c r="AK6" i="4" s="1"/>
  <c r="C47" i="4"/>
  <c r="C35" i="4"/>
  <c r="AA35" i="4"/>
  <c r="AK4" i="4"/>
  <c r="AJ4" i="4"/>
  <c r="AK32" i="4"/>
  <c r="AJ32" i="4"/>
  <c r="AK23" i="4"/>
  <c r="AJ23" i="4"/>
  <c r="AI4" i="4"/>
  <c r="AI6" i="4"/>
  <c r="AH4" i="4"/>
  <c r="AH6" i="4"/>
  <c r="AG6" i="4"/>
  <c r="AF4" i="4"/>
  <c r="AF6" i="4"/>
  <c r="AE6" i="4"/>
  <c r="AD4" i="4"/>
  <c r="AD6" i="4"/>
  <c r="AI35" i="4"/>
  <c r="AI32" i="4"/>
  <c r="AH32" i="4"/>
  <c r="AG32" i="4" s="1"/>
  <c r="AG26" i="4"/>
  <c r="AH26" i="4"/>
  <c r="AG23" i="4"/>
  <c r="AI23" i="4"/>
  <c r="AH23" i="4"/>
  <c r="AE26" i="4"/>
  <c r="AF32" i="4"/>
  <c r="AE32" i="4"/>
  <c r="AF23" i="4"/>
  <c r="AD23" i="4" s="1"/>
  <c r="AE23" i="4"/>
  <c r="AC4" i="4"/>
  <c r="AC6" i="4"/>
  <c r="AB4" i="4"/>
  <c r="AA4" i="4"/>
  <c r="Z4" i="4"/>
  <c r="Y4" i="4"/>
  <c r="Z32" i="4"/>
  <c r="AA32" i="4"/>
  <c r="AB32" i="4"/>
  <c r="AC32" i="4"/>
  <c r="Y32" i="4"/>
  <c r="Z23" i="4"/>
  <c r="AA23" i="4"/>
  <c r="AB23" i="4"/>
  <c r="AC23" i="4"/>
  <c r="Y23" i="4"/>
  <c r="W4" i="4"/>
  <c r="X4" i="4"/>
  <c r="X6" i="4"/>
  <c r="W7" i="4"/>
  <c r="X35" i="4"/>
  <c r="W35" i="4"/>
  <c r="X26" i="4"/>
  <c r="W26" i="4"/>
  <c r="X32" i="4"/>
  <c r="W32" i="4"/>
  <c r="X23" i="4"/>
  <c r="W23" i="4"/>
  <c r="Q6" i="4"/>
  <c r="T4" i="4"/>
  <c r="V4" i="4"/>
  <c r="U4" i="4"/>
  <c r="T6" i="4"/>
  <c r="U6" i="4"/>
  <c r="T44" i="4"/>
  <c r="T45" i="4"/>
  <c r="T43" i="4"/>
  <c r="U43" i="4"/>
  <c r="T36" i="4"/>
  <c r="T37" i="4"/>
  <c r="T38" i="4"/>
  <c r="T39" i="4"/>
  <c r="T40" i="4"/>
  <c r="T41" i="4"/>
  <c r="T35" i="4"/>
  <c r="V35" i="4"/>
  <c r="U35" i="4"/>
  <c r="T33" i="4"/>
  <c r="T32" i="4"/>
  <c r="V32" i="4"/>
  <c r="U32" i="4"/>
  <c r="T27" i="4"/>
  <c r="T28" i="4"/>
  <c r="T29" i="4"/>
  <c r="T30" i="4"/>
  <c r="T26" i="4"/>
  <c r="V26" i="4"/>
  <c r="U26" i="4"/>
  <c r="T24" i="4"/>
  <c r="T23" i="4"/>
  <c r="V23" i="4"/>
  <c r="U23" i="4"/>
  <c r="T10" i="4"/>
  <c r="T11" i="4"/>
  <c r="T12" i="4"/>
  <c r="T13" i="4"/>
  <c r="T14" i="4"/>
  <c r="T15" i="4"/>
  <c r="T16" i="4"/>
  <c r="T17" i="4"/>
  <c r="T18" i="4"/>
  <c r="T19" i="4"/>
  <c r="T20" i="4"/>
  <c r="T21" i="4"/>
  <c r="T9" i="4"/>
  <c r="S4" i="4"/>
  <c r="S26" i="4"/>
  <c r="S7" i="4"/>
  <c r="R26" i="4"/>
  <c r="Q26" i="4"/>
  <c r="Q7" i="4"/>
  <c r="R6" i="4"/>
  <c r="Q27" i="4"/>
  <c r="Q28" i="4"/>
  <c r="Q29" i="4"/>
  <c r="Q30" i="4"/>
  <c r="Q23" i="4"/>
  <c r="S6" i="4"/>
  <c r="Q36" i="4"/>
  <c r="Q37" i="4"/>
  <c r="Q38" i="4"/>
  <c r="Q39" i="4"/>
  <c r="Q40" i="4"/>
  <c r="Q41" i="4"/>
  <c r="Q33" i="4"/>
  <c r="Q32" i="4"/>
  <c r="S32" i="4"/>
  <c r="R32" i="4"/>
  <c r="Q24" i="4"/>
  <c r="S23" i="4"/>
  <c r="R23" i="4"/>
  <c r="Q10" i="4"/>
  <c r="Q11" i="4"/>
  <c r="Q12" i="4"/>
  <c r="Q13" i="4"/>
  <c r="Q14" i="4"/>
  <c r="Q15" i="4"/>
  <c r="Q16" i="4"/>
  <c r="Q17" i="4"/>
  <c r="Q18" i="4"/>
  <c r="Q19" i="4"/>
  <c r="Q20" i="4"/>
  <c r="Q21" i="4"/>
  <c r="Q9" i="4"/>
  <c r="N4" i="4"/>
  <c r="P4" i="4"/>
  <c r="O4" i="4"/>
  <c r="K43" i="4"/>
  <c r="K7" i="4"/>
  <c r="N44" i="4"/>
  <c r="N45" i="4"/>
  <c r="N43" i="4"/>
  <c r="P43" i="4"/>
  <c r="O43" i="4"/>
  <c r="N36" i="4"/>
  <c r="N37" i="4"/>
  <c r="N38" i="4"/>
  <c r="N39" i="4"/>
  <c r="N40" i="4"/>
  <c r="N41" i="4"/>
  <c r="N35" i="4"/>
  <c r="P35" i="4"/>
  <c r="O35" i="4"/>
  <c r="N33" i="4"/>
  <c r="N32" i="4"/>
  <c r="P32" i="4"/>
  <c r="O32" i="4"/>
  <c r="N27" i="4"/>
  <c r="N28" i="4"/>
  <c r="N29" i="4"/>
  <c r="N30" i="4"/>
  <c r="N26" i="4"/>
  <c r="P26" i="4"/>
  <c r="O26" i="4"/>
  <c r="N24" i="4"/>
  <c r="N23" i="4"/>
  <c r="P23" i="4"/>
  <c r="O23" i="4"/>
  <c r="N10" i="4"/>
  <c r="N11" i="4"/>
  <c r="N12" i="4"/>
  <c r="N13" i="4"/>
  <c r="N14" i="4"/>
  <c r="N15" i="4"/>
  <c r="N16" i="4"/>
  <c r="N17" i="4"/>
  <c r="N18" i="4"/>
  <c r="N19" i="4"/>
  <c r="N20" i="4"/>
  <c r="N21" i="4"/>
  <c r="N9" i="4"/>
  <c r="K4" i="4"/>
  <c r="M4" i="4"/>
  <c r="L4" i="4"/>
  <c r="M49" i="4"/>
  <c r="K44" i="4"/>
  <c r="K45" i="4"/>
  <c r="M43" i="4"/>
  <c r="L43" i="4"/>
  <c r="K36" i="4"/>
  <c r="K37" i="4"/>
  <c r="K38" i="4"/>
  <c r="K39" i="4"/>
  <c r="K40" i="4"/>
  <c r="K41" i="4"/>
  <c r="K35" i="4"/>
  <c r="M35" i="4"/>
  <c r="L35" i="4"/>
  <c r="K32" i="4"/>
  <c r="K33" i="4"/>
  <c r="M32" i="4"/>
  <c r="L32" i="4"/>
  <c r="K27" i="4"/>
  <c r="K28" i="4"/>
  <c r="K29" i="4"/>
  <c r="K30" i="4"/>
  <c r="K26" i="4"/>
  <c r="M26" i="4"/>
  <c r="L26" i="4"/>
  <c r="M23" i="4"/>
  <c r="K23" i="4"/>
  <c r="L23" i="4"/>
  <c r="K24" i="4"/>
  <c r="L6" i="4"/>
  <c r="K10" i="4"/>
  <c r="K11" i="4"/>
  <c r="K12" i="4"/>
  <c r="K13" i="4"/>
  <c r="K14" i="4"/>
  <c r="K15" i="4"/>
  <c r="K16" i="4"/>
  <c r="K17" i="4"/>
  <c r="K18" i="4"/>
  <c r="K19" i="4"/>
  <c r="K20" i="4"/>
  <c r="K21" i="4"/>
  <c r="K9" i="4"/>
  <c r="J4" i="4"/>
  <c r="J43" i="4"/>
  <c r="G24" i="4"/>
  <c r="G23" i="4"/>
  <c r="G26" i="4"/>
  <c r="G32" i="4"/>
  <c r="G33" i="4"/>
  <c r="G6" i="4"/>
  <c r="J35" i="4"/>
  <c r="J32" i="4"/>
  <c r="J26" i="4"/>
  <c r="J23" i="4"/>
  <c r="I4" i="4"/>
  <c r="H4" i="4"/>
  <c r="G4" i="4"/>
  <c r="E4" i="4"/>
  <c r="G35" i="4"/>
  <c r="I35" i="4"/>
  <c r="H35" i="4"/>
  <c r="H7" i="4"/>
  <c r="I6" i="4"/>
  <c r="H6" i="4"/>
  <c r="D7" i="4"/>
  <c r="D6" i="4"/>
  <c r="G9" i="4"/>
  <c r="D9" i="4"/>
  <c r="E51" i="4"/>
  <c r="E50" i="4"/>
  <c r="I49" i="4"/>
  <c r="H49" i="4"/>
  <c r="E49" i="4"/>
  <c r="AK47" i="4"/>
  <c r="L7" i="4"/>
  <c r="F35" i="4"/>
  <c r="E35" i="4"/>
  <c r="D35" i="4"/>
  <c r="X49" i="4"/>
  <c r="W49" i="4"/>
  <c r="V51" i="4"/>
  <c r="U51" i="4"/>
  <c r="T51" i="4"/>
  <c r="V50" i="4"/>
  <c r="T50" i="4"/>
  <c r="V49" i="4"/>
  <c r="U49" i="4"/>
  <c r="T49" i="4"/>
  <c r="U7" i="4"/>
  <c r="V43" i="4"/>
  <c r="W43" i="4"/>
  <c r="X43" i="4"/>
  <c r="U50" i="4"/>
  <c r="W50" i="4"/>
  <c r="W6" i="4"/>
  <c r="V7" i="4"/>
  <c r="V6" i="4"/>
  <c r="S50" i="4"/>
  <c r="R50" i="4"/>
  <c r="Q50" i="4"/>
  <c r="S49" i="4"/>
  <c r="R49" i="4"/>
  <c r="Q49" i="4"/>
  <c r="R35" i="4"/>
  <c r="S35" i="4"/>
  <c r="S51" i="4"/>
  <c r="P51" i="4"/>
  <c r="O51" i="4"/>
  <c r="N51" i="4"/>
  <c r="P50" i="4"/>
  <c r="O50" i="4"/>
  <c r="N50" i="4"/>
  <c r="P49" i="4"/>
  <c r="O49" i="4"/>
  <c r="N49" i="4"/>
  <c r="P7" i="4"/>
  <c r="O7" i="4"/>
  <c r="N7" i="4"/>
  <c r="P6" i="4"/>
  <c r="O6" i="4"/>
  <c r="N6" i="4"/>
  <c r="M7" i="4"/>
  <c r="M6" i="4"/>
  <c r="K6" i="4"/>
  <c r="M51" i="4"/>
  <c r="M50" i="4"/>
  <c r="L51" i="4"/>
  <c r="L50" i="4"/>
  <c r="L49" i="4"/>
  <c r="K51" i="4"/>
  <c r="K50" i="4"/>
  <c r="K49" i="4"/>
  <c r="J6" i="4"/>
  <c r="J51" i="4"/>
  <c r="J49" i="4"/>
  <c r="F49" i="4"/>
  <c r="F43" i="4"/>
  <c r="E43" i="4"/>
  <c r="D43" i="4"/>
  <c r="D44" i="4"/>
  <c r="D45" i="4"/>
  <c r="D37" i="4"/>
  <c r="D38" i="4"/>
  <c r="D39" i="4"/>
  <c r="D40" i="4"/>
  <c r="D41" i="4"/>
  <c r="D36" i="4"/>
  <c r="D33" i="4"/>
  <c r="D32" i="4"/>
  <c r="F32" i="4"/>
  <c r="E32" i="4"/>
  <c r="D27" i="4"/>
  <c r="D28" i="4"/>
  <c r="D29" i="4"/>
  <c r="D30" i="4"/>
  <c r="F26" i="4"/>
  <c r="E26" i="4"/>
  <c r="D24" i="4"/>
  <c r="D23" i="4"/>
  <c r="E23" i="4"/>
  <c r="F23" i="4"/>
  <c r="D10" i="4"/>
  <c r="D11" i="4"/>
  <c r="D12" i="4"/>
  <c r="D13" i="4"/>
  <c r="D14" i="4"/>
  <c r="D15" i="4"/>
  <c r="D16" i="4"/>
  <c r="D17" i="4"/>
  <c r="D18" i="4"/>
  <c r="D19" i="4"/>
  <c r="D20" i="4"/>
  <c r="D21" i="4"/>
  <c r="F6" i="4"/>
  <c r="E6" i="4"/>
  <c r="I43" i="4"/>
  <c r="H43" i="4"/>
  <c r="G45" i="4"/>
  <c r="G36" i="4"/>
  <c r="G37" i="4"/>
  <c r="G38" i="4"/>
  <c r="G39" i="4"/>
  <c r="G40" i="4"/>
  <c r="G41" i="4"/>
  <c r="H32" i="4"/>
  <c r="I32" i="4"/>
  <c r="G30" i="4"/>
  <c r="G29" i="4"/>
  <c r="G28" i="4"/>
  <c r="G27" i="4"/>
  <c r="I26" i="4"/>
  <c r="H26" i="4"/>
  <c r="I23" i="4"/>
  <c r="H23" i="4"/>
  <c r="H50" i="4"/>
  <c r="G21" i="4"/>
  <c r="G20" i="4"/>
  <c r="G19" i="4"/>
  <c r="G18" i="4"/>
  <c r="G17" i="4"/>
  <c r="G16" i="4"/>
  <c r="G15" i="4"/>
  <c r="G14" i="4"/>
  <c r="G13" i="4"/>
  <c r="G12" i="4"/>
  <c r="G11" i="4"/>
  <c r="G10" i="4"/>
  <c r="C49" i="4"/>
  <c r="AJ49" i="4" s="1"/>
  <c r="C43" i="4"/>
  <c r="AK43" i="4" s="1"/>
  <c r="AA43" i="4"/>
  <c r="C32" i="4"/>
  <c r="C48" i="4" s="1"/>
  <c r="AK48" i="4" s="1"/>
  <c r="C26" i="4"/>
  <c r="C50" i="4" s="1"/>
  <c r="C23" i="4"/>
  <c r="T7" i="4"/>
  <c r="W51" i="4"/>
  <c r="X51" i="4"/>
  <c r="X7" i="4"/>
  <c r="X50" i="4"/>
  <c r="R7" i="4"/>
  <c r="R4" i="4"/>
  <c r="Q4" i="4"/>
  <c r="Q35" i="4"/>
  <c r="AF35" i="4"/>
  <c r="R51" i="4"/>
  <c r="J7" i="4"/>
  <c r="J50" i="4"/>
  <c r="H51" i="4"/>
  <c r="I51" i="4"/>
  <c r="G43" i="4"/>
  <c r="I50" i="4"/>
  <c r="I7" i="4"/>
  <c r="G7" i="4"/>
  <c r="G49" i="4"/>
  <c r="AG43" i="4"/>
  <c r="AF43" i="4"/>
  <c r="AE43" i="4"/>
  <c r="AH43" i="4"/>
  <c r="AD43" i="4"/>
  <c r="AI43" i="4"/>
  <c r="AC43" i="4"/>
  <c r="AB43" i="4"/>
  <c r="F51" i="4"/>
  <c r="F7" i="4"/>
  <c r="F4" i="4"/>
  <c r="AB35" i="4"/>
  <c r="AG35" i="4"/>
  <c r="AH35" i="4"/>
  <c r="AC35" i="4"/>
  <c r="E7" i="4"/>
  <c r="D26" i="4"/>
  <c r="AF26" i="4"/>
  <c r="F50" i="4"/>
  <c r="D49" i="4"/>
  <c r="AE49" i="4"/>
  <c r="D51" i="4"/>
  <c r="AC51" i="4"/>
  <c r="AE35" i="4"/>
  <c r="AD35" i="4"/>
  <c r="Q51" i="4"/>
  <c r="AF51" i="4"/>
  <c r="G51" i="4"/>
  <c r="G50" i="4"/>
  <c r="AI7" i="4"/>
  <c r="D4" i="4"/>
  <c r="AC48" i="4"/>
  <c r="AH48" i="4"/>
  <c r="AB26" i="4"/>
  <c r="AC26" i="4"/>
  <c r="AI26" i="4"/>
  <c r="D50" i="4"/>
  <c r="AF49" i="4"/>
  <c r="AH49" i="4"/>
  <c r="AI49" i="4"/>
  <c r="AB49" i="4"/>
  <c r="AC49" i="4"/>
  <c r="AD49" i="4"/>
  <c r="AG49" i="4"/>
  <c r="AB51" i="4"/>
  <c r="AI51" i="4"/>
  <c r="AE51" i="4"/>
  <c r="AD51" i="4"/>
  <c r="AH51" i="4"/>
  <c r="AG51" i="4"/>
  <c r="AC7" i="4"/>
  <c r="AF7" i="4"/>
  <c r="AE7" i="4"/>
  <c r="AG7" i="4"/>
  <c r="AH7" i="4"/>
  <c r="AD7" i="4"/>
  <c r="AG50" i="4"/>
  <c r="AD50" i="4"/>
  <c r="AF50" i="4"/>
  <c r="AC50" i="4"/>
  <c r="AE50" i="4"/>
  <c r="AH50" i="4"/>
  <c r="AB50" i="4"/>
  <c r="AI50" i="4"/>
  <c r="Y35" i="4"/>
  <c r="Z35" i="4"/>
  <c r="AJ35" i="4"/>
  <c r="AK35" i="4"/>
  <c r="AJ47" i="4"/>
  <c r="AG48" i="4"/>
  <c r="AI48" i="4"/>
  <c r="AD48" i="4"/>
  <c r="AC47" i="4"/>
  <c r="AF47" i="4"/>
  <c r="AG47" i="4"/>
  <c r="AH47" i="4"/>
  <c r="AD47" i="4" l="1"/>
  <c r="AF48" i="4"/>
  <c r="AA47" i="4"/>
  <c r="Y47" i="4"/>
  <c r="J48" i="4"/>
  <c r="AA48" i="4" s="1"/>
  <c r="AI47" i="4"/>
  <c r="AE48" i="4"/>
  <c r="AD32" i="4"/>
  <c r="Z43" i="4"/>
  <c r="C51" i="4"/>
  <c r="AA51" i="4" s="1"/>
  <c r="Y43" i="4"/>
  <c r="AJ43" i="4"/>
  <c r="Z26" i="4"/>
  <c r="AK26" i="4"/>
  <c r="AA26" i="4"/>
  <c r="Z50" i="4"/>
  <c r="AK50" i="4"/>
  <c r="Y26" i="4"/>
  <c r="C7" i="4"/>
  <c r="AK7" i="4" s="1"/>
  <c r="AJ26" i="4"/>
  <c r="AA50" i="4"/>
  <c r="AJ50" i="4"/>
  <c r="Y50" i="4"/>
  <c r="Z49" i="4"/>
  <c r="AA49" i="4"/>
  <c r="Y49" i="4"/>
  <c r="Z48" i="4"/>
  <c r="Y48" i="4"/>
  <c r="AJ48" i="4"/>
  <c r="AK49" i="4"/>
  <c r="AK51" i="4"/>
  <c r="Y6" i="4"/>
  <c r="Z6" i="4"/>
  <c r="AA6" i="4"/>
  <c r="AJ6" i="4"/>
  <c r="Z47" i="4"/>
  <c r="Z51" i="4" l="1"/>
  <c r="AJ51" i="4"/>
  <c r="Y51" i="4"/>
  <c r="Z7" i="4"/>
  <c r="Y7" i="4"/>
  <c r="AA7" i="4"/>
  <c r="AJ7" i="4"/>
</calcChain>
</file>

<file path=xl/sharedStrings.xml><?xml version="1.0" encoding="utf-8"?>
<sst xmlns="http://schemas.openxmlformats.org/spreadsheetml/2006/main" count="92" uniqueCount="76">
  <si>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</si>
  <si>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</si>
  <si>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</si>
  <si>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</si>
  <si>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</si>
  <si>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</si>
  <si>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</si>
  <si>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</si>
  <si>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</si>
  <si>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</si>
  <si>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</si>
  <si>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</si>
  <si>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</si>
  <si>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</si>
  <si>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</si>
  <si>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</si>
  <si>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</si>
  <si>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</si>
  <si>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</si>
  <si>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</si>
  <si>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</si>
  <si>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</si>
  <si>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</si>
  <si>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</si>
  <si>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</si>
  <si>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西八代郡</t>
    <rPh sb="0" eb="4">
      <t>ニシヤツシログン</t>
    </rPh>
    <phoneticPr fontId="2"/>
  </si>
  <si>
    <t>南巨摩郡</t>
    <rPh sb="0" eb="4">
      <t>ミナミコマグン</t>
    </rPh>
    <phoneticPr fontId="2"/>
  </si>
  <si>
    <t>中巨摩郡</t>
    <rPh sb="0" eb="4">
      <t>ナカコマグン</t>
    </rPh>
    <phoneticPr fontId="2"/>
  </si>
  <si>
    <t>南都留郡</t>
    <rPh sb="0" eb="4">
      <t>ミナミツルグン</t>
    </rPh>
    <phoneticPr fontId="2"/>
  </si>
  <si>
    <t>北都留郡</t>
    <rPh sb="0" eb="4">
      <t>キタツルグン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</si>
  <si>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</si>
  <si>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</si>
  <si>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</si>
  <si>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死産率</t>
    <rPh sb="2" eb="3">
      <t>リツ</t>
    </rPh>
    <phoneticPr fontId="2"/>
  </si>
  <si>
    <t>周産期死亡率</t>
    <rPh sb="5" eb="6">
      <t>リツ</t>
    </rPh>
    <phoneticPr fontId="2"/>
  </si>
  <si>
    <t>自   然
増加率</t>
    <rPh sb="7" eb="8">
      <t>カ</t>
    </rPh>
    <rPh sb="8" eb="9">
      <t>リツ</t>
    </rPh>
    <phoneticPr fontId="2"/>
  </si>
  <si>
    <t>乳   児
死亡率</t>
    <rPh sb="8" eb="9">
      <t>リツ</t>
    </rPh>
    <phoneticPr fontId="2"/>
  </si>
  <si>
    <t>新生児
死亡率</t>
    <rPh sb="6" eb="7">
      <t>リツ</t>
    </rPh>
    <phoneticPr fontId="2"/>
  </si>
  <si>
    <t>出生率</t>
    <rPh sb="0" eb="3">
      <t>シュッセイリツ</t>
    </rPh>
    <phoneticPr fontId="2"/>
  </si>
  <si>
    <t>死亡率</t>
    <rPh sb="0" eb="3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</si>
  <si>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</si>
  <si>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3">
      <t>リコンリツ</t>
    </rPh>
    <phoneticPr fontId="2"/>
  </si>
  <si>
    <t>乳児死亡
（再掲）</t>
    <rPh sb="6" eb="8">
      <t>サイケイ</t>
    </rPh>
    <phoneticPr fontId="2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</si>
  <si>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</si>
  <si>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</si>
  <si>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</si>
  <si>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人工</t>
    <rPh sb="0" eb="2">
      <t>ジンコウ</t>
    </rPh>
    <phoneticPr fontId="2"/>
  </si>
  <si>
    <t>南アルプス市</t>
    <rPh sb="0" eb="1">
      <t>ミナミ</t>
    </rPh>
    <rPh sb="5" eb="6">
      <t>シ</t>
    </rPh>
    <phoneticPr fontId="2"/>
  </si>
  <si>
    <t>富士河口湖町</t>
    <rPh sb="0" eb="2">
      <t>フジ</t>
    </rPh>
    <rPh sb="2" eb="5">
      <t>カワグチコ</t>
    </rPh>
    <rPh sb="5" eb="6">
      <t>マチ</t>
    </rPh>
    <phoneticPr fontId="2"/>
  </si>
  <si>
    <t>北杜市</t>
    <rPh sb="0" eb="1">
      <t>キタ</t>
    </rPh>
    <rPh sb="1" eb="2">
      <t>ト</t>
    </rPh>
    <rPh sb="2" eb="3">
      <t>シ</t>
    </rPh>
    <phoneticPr fontId="2"/>
  </si>
  <si>
    <t>甲斐市</t>
    <rPh sb="0" eb="2">
      <t>カイ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</si>
  <si>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</si>
  <si>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第２表　人口動態実数・率，市町村別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1" eb="12">
      <t>リツ</t>
    </rPh>
    <rPh sb="13" eb="16">
      <t>シチョウソン</t>
    </rPh>
    <rPh sb="16" eb="17">
      <t>ベツ</t>
    </rPh>
    <phoneticPr fontId="5"/>
  </si>
  <si>
    <t>上野原市</t>
    <rPh sb="0" eb="3">
      <t>ウエノハラ</t>
    </rPh>
    <rPh sb="3" eb="4">
      <t>シ</t>
    </rPh>
    <phoneticPr fontId="2"/>
  </si>
  <si>
    <t>甲州市</t>
    <rPh sb="0" eb="3">
      <t>コウシュウシ</t>
    </rPh>
    <phoneticPr fontId="2"/>
  </si>
  <si>
    <t>市川三郷町</t>
    <rPh sb="0" eb="2">
      <t>イチカワ</t>
    </rPh>
    <rPh sb="2" eb="3">
      <t>ミ</t>
    </rPh>
    <rPh sb="3" eb="5">
      <t>サトマチ</t>
    </rPh>
    <phoneticPr fontId="2"/>
  </si>
  <si>
    <t>自然</t>
    <rPh sb="0" eb="2">
      <t>シゼン</t>
    </rPh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</si>
  <si>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</si>
  <si>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</si>
  <si>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</si>
  <si>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</si>
  <si>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</si>
  <si>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自   然
増加数</t>
    <rPh sb="7" eb="8">
      <t>カ</t>
    </rPh>
    <rPh sb="8" eb="9">
      <t>スウ</t>
    </rPh>
    <phoneticPr fontId="2"/>
  </si>
  <si>
    <t>富士川町</t>
  </si>
  <si>
    <t>新生児死亡
（再掲）</t>
    <phoneticPr fontId="2"/>
  </si>
  <si>
    <t>周産期死亡</t>
    <phoneticPr fontId="2"/>
  </si>
  <si>
    <t>自然</t>
    <phoneticPr fontId="2"/>
  </si>
  <si>
    <t>人工</t>
    <phoneticPr fontId="2"/>
  </si>
  <si>
    <t>※</t>
    <phoneticPr fontId="2"/>
  </si>
  <si>
    <t>２）市町村別の各諸率については、県民生活部統計調査課「山梨県常住人口（日本人人口）」を用いて算出した参考値である。</t>
    <rPh sb="2" eb="5">
      <t>シチョウソン</t>
    </rPh>
    <rPh sb="5" eb="6">
      <t>ベツ</t>
    </rPh>
    <rPh sb="7" eb="8">
      <t>カク</t>
    </rPh>
    <rPh sb="8" eb="9">
      <t>ショ</t>
    </rPh>
    <rPh sb="9" eb="10">
      <t>リツ</t>
    </rPh>
    <rPh sb="16" eb="18">
      <t>ケンミン</t>
    </rPh>
    <rPh sb="18" eb="20">
      <t>セイカツ</t>
    </rPh>
    <rPh sb="20" eb="21">
      <t>ブ</t>
    </rPh>
    <rPh sb="21" eb="23">
      <t>トウケイ</t>
    </rPh>
    <rPh sb="23" eb="25">
      <t>チョウサ</t>
    </rPh>
    <rPh sb="25" eb="26">
      <t>カ</t>
    </rPh>
    <rPh sb="27" eb="30">
      <t>ヤマナシケン</t>
    </rPh>
    <rPh sb="30" eb="32">
      <t>ジョウジュウ</t>
    </rPh>
    <rPh sb="32" eb="34">
      <t>ジンコウ</t>
    </rPh>
    <rPh sb="35" eb="38">
      <t>ニホンジン</t>
    </rPh>
    <rPh sb="38" eb="40">
      <t>ジンコウ</t>
    </rPh>
    <rPh sb="43" eb="44">
      <t>モチ</t>
    </rPh>
    <rPh sb="46" eb="48">
      <t>サンシュツ</t>
    </rPh>
    <rPh sb="50" eb="53">
      <t>サンコウチ</t>
    </rPh>
    <phoneticPr fontId="2"/>
  </si>
  <si>
    <t>人口
元.10.1</t>
    <rPh sb="4" eb="5">
      <t>ガン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</si>
  <si>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4">
      <t>ガン</t>
    </rPh>
    <rPh sb="14" eb="15">
      <t>ネン</t>
    </rPh>
    <phoneticPr fontId="5"/>
  </si>
  <si>
    <t>甲府市保健所</t>
    <rPh sb="0" eb="3">
      <t>コウフシ</t>
    </rPh>
    <rPh sb="3" eb="6">
      <t>ホケンジョ</t>
    </rPh>
    <phoneticPr fontId="2"/>
  </si>
  <si>
    <t>１）市町村の人口は、県民生活部統計調査課「山梨県常住人口（日本人人口）」（令和元年１０月１日）を用いているため、山梨県人口とは一致しない。</t>
    <rPh sb="6" eb="8">
      <t>ジンコウ</t>
    </rPh>
    <rPh sb="10" eb="12">
      <t>ケンミン</t>
    </rPh>
    <rPh sb="12" eb="14">
      <t>セイカツ</t>
    </rPh>
    <rPh sb="24" eb="26">
      <t>ジョウジュウ</t>
    </rPh>
    <rPh sb="26" eb="28">
      <t>ジンコウ</t>
    </rPh>
    <rPh sb="29" eb="32">
      <t>ニホンジン</t>
    </rPh>
    <rPh sb="37" eb="39">
      <t>レイワ</t>
    </rPh>
    <rPh sb="39" eb="40">
      <t>ガン</t>
    </rPh>
    <rPh sb="56" eb="59">
      <t>ヤマナシケン</t>
    </rPh>
    <rPh sb="59" eb="61">
      <t>ジンコウ</t>
    </rPh>
    <rPh sb="63" eb="65">
      <t>イッチ</t>
    </rPh>
    <phoneticPr fontId="2"/>
  </si>
  <si>
    <t>甲府市は平成31年4月1日から中核市となり、保健所を設置した。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</si>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</sst>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_ "/>
    <numFmt numFmtId="178" formatCode="_ * #,##0.0_ ;_ * \-#,##0.0_ ;_ * &quot;-&quot;?_ ;_ @_ "/>
    <numFmt numFmtId="179" formatCode="0.00_);[Red]\(0.00\)"/>
    <numFmt numFmtId="180" formatCode="0.0_);[Red]\(0.0\)"/>
    <numFmt numFmtId="181" formatCode="0.0_ "/>
    <numFmt numFmtId="182" formatCode="0_);[Red]\(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57">
    <xf numFmtId="0" fontId="0" fillId="0" borderId="0" xfId="0"/>
    <xf numFmtId="41" fontId="4" fillId="0" borderId="0" xfId="1" applyNumberFormat="1" applyFont="1" applyFill="1" applyAlignment="1">
      <alignment vertical="center"/>
    </xf>
    <xf numFmtId="41" fontId="3" fillId="0" borderId="0" xfId="0" applyNumberFormat="1" applyFont="1" applyFill="1"/>
    <xf numFmtId="178" fontId="3" fillId="0" borderId="0" xfId="0" applyNumberFormat="1" applyFont="1" applyFill="1"/>
    <xf numFmtId="41" fontId="3" fillId="0" borderId="1" xfId="0" quotePrefix="1" applyNumberFormat="1" applyFont="1" applyFill="1" applyBorder="1"/>
    <xf numFmtId="41" fontId="3" fillId="0" borderId="2" xfId="0" quotePrefix="1" applyNumberFormat="1" applyFont="1" applyFill="1" applyBorder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shrinkToFi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0" xfId="0" quotePrefix="1" applyNumberFormat="1" applyFont="1" applyFill="1"/>
    <xf numFmtId="41" fontId="3" fillId="0" borderId="4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5" xfId="2" applyNumberFormat="1" applyFont="1" applyFill="1" applyBorder="1" applyAlignment="1">
      <alignment horizontal="right" vertical="center"/>
    </xf>
    <xf numFmtId="41" fontId="3" fillId="0" borderId="6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/>
    <xf numFmtId="41" fontId="7" fillId="0" borderId="0" xfId="0" applyNumberFormat="1" applyFont="1" applyFill="1"/>
    <xf numFmtId="43" fontId="7" fillId="0" borderId="0" xfId="1" quotePrefix="1" applyNumberFormat="1" applyFont="1" applyFill="1" applyAlignment="1">
      <alignment horizontal="right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1" fontId="3" fillId="0" borderId="7" xfId="0" applyNumberFormat="1" applyFont="1" applyFill="1" applyBorder="1"/>
    <xf numFmtId="178" fontId="3" fillId="0" borderId="0" xfId="2" applyNumberFormat="1" applyFont="1" applyFill="1" applyBorder="1" applyAlignment="1">
      <alignment horizontal="right" vertical="center"/>
    </xf>
    <xf numFmtId="43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right" vertical="center"/>
    </xf>
    <xf numFmtId="181" fontId="3" fillId="0" borderId="7" xfId="2" applyNumberFormat="1" applyFont="1" applyFill="1" applyBorder="1" applyAlignment="1">
      <alignment horizontal="right" vertical="center"/>
    </xf>
    <xf numFmtId="179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182" fontId="7" fillId="0" borderId="0" xfId="0" applyNumberFormat="1" applyFont="1"/>
    <xf numFmtId="41" fontId="3" fillId="0" borderId="0" xfId="0" applyNumberFormat="1" applyFont="1" applyFill="1" applyAlignment="1">
      <alignment horizont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7" xfId="2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/>
    </xf>
    <xf numFmtId="41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 wrapText="1"/>
    </xf>
    <xf numFmtId="41" fontId="3" fillId="0" borderId="9" xfId="0" quotePrefix="1" applyNumberFormat="1" applyFont="1" applyFill="1" applyBorder="1" applyAlignment="1">
      <alignment horizontal="center" vertical="center" shrinkToFit="1"/>
    </xf>
    <xf numFmtId="41" fontId="3" fillId="0" borderId="10" xfId="0" quotePrefix="1" applyNumberFormat="1" applyFont="1" applyFill="1" applyBorder="1" applyAlignment="1">
      <alignment horizontal="center" vertical="center" shrinkToFit="1"/>
    </xf>
    <xf numFmtId="41" fontId="3" fillId="0" borderId="11" xfId="0" quotePrefix="1" applyNumberFormat="1" applyFont="1" applyFill="1" applyBorder="1" applyAlignment="1">
      <alignment horizontal="center" vertical="center" wrapText="1"/>
    </xf>
    <xf numFmtId="41" fontId="3" fillId="0" borderId="12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 wrapText="1"/>
    </xf>
    <xf numFmtId="41" fontId="3" fillId="0" borderId="8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" x14ac:dyDescent="0.15"/>
  <cols>
    <col min="1" max="1" width="2.42578125" style="2" customWidth="1"/>
    <col min="2" max="2" width="14.42578125" style="2" customWidth="1"/>
    <col min="3" max="3" width="9.5703125" style="2" customWidth="1"/>
    <col min="4" max="4" width="7.5703125" style="2" customWidth="1"/>
    <col min="5" max="9" width="7.7109375" style="2" customWidth="1"/>
    <col min="10" max="10" width="8.7109375" style="2" customWidth="1"/>
    <col min="11" max="11" width="5.7109375" style="2" customWidth="1"/>
    <col min="12" max="13" width="5.28515625" style="2" customWidth="1"/>
    <col min="14" max="14" width="5.7109375" style="2" customWidth="1"/>
    <col min="15" max="16" width="4.85546875" style="2" customWidth="1"/>
    <col min="17" max="19" width="6.28515625" style="2" customWidth="1"/>
    <col min="20" max="20" width="5.7109375" style="2" customWidth="1"/>
    <col min="21" max="21" width="7.7109375" style="2" customWidth="1"/>
    <col min="22" max="24" width="7.5703125" style="2" customWidth="1"/>
    <col min="25" max="26" width="7.42578125" style="3" customWidth="1"/>
    <col min="27" max="27" width="7.85546875" style="3" bestFit="1" customWidth="1"/>
    <col min="28" max="28" width="7.28515625" style="3" customWidth="1"/>
    <col min="29" max="29" width="7.42578125" style="3" bestFit="1" customWidth="1"/>
    <col min="30" max="30" width="9.42578125" style="3" bestFit="1" customWidth="1"/>
    <col min="31" max="31" width="7.5703125" style="3" bestFit="1" customWidth="1"/>
    <col min="32" max="32" width="9" style="3" bestFit="1" customWidth="1"/>
    <col min="33" max="33" width="7.5703125" style="3" bestFit="1" customWidth="1"/>
    <col min="34" max="34" width="7.85546875" style="3" customWidth="1"/>
    <col min="35" max="35" width="7.28515625" style="3" bestFit="1" customWidth="1"/>
    <col min="36" max="36" width="7.42578125" style="3" bestFit="1" customWidth="1"/>
    <col min="37" max="37" width="7.42578125" style="19" bestFit="1" customWidth="1"/>
    <col min="38" max="16384" width="9.140625" style="2"/>
  </cols>
  <sheetData>
    <row r="1" spans="1:39" ht="22.5" customHeight="1" thickBot="1" x14ac:dyDescent="0.2">
      <c r="A1" s="1" t="s">
        <v>52</v>
      </c>
      <c r="AK1" s="18" t="s">
        <v>71</v>
      </c>
    </row>
    <row r="2" spans="1:39" ht="24.75" customHeight="1" x14ac:dyDescent="0.15">
      <c r="A2" s="4"/>
      <c r="B2" s="4"/>
      <c r="C2" s="51" t="s">
        <v>70</v>
      </c>
      <c r="D2" s="54" t="s">
        <v>0</v>
      </c>
      <c r="E2" s="54"/>
      <c r="F2" s="54"/>
      <c r="G2" s="54" t="s">
        <v>1</v>
      </c>
      <c r="H2" s="54"/>
      <c r="I2" s="54"/>
      <c r="J2" s="44" t="s">
        <v>62</v>
      </c>
      <c r="K2" s="44" t="s">
        <v>42</v>
      </c>
      <c r="L2" s="44"/>
      <c r="M2" s="44"/>
      <c r="N2" s="44" t="s">
        <v>64</v>
      </c>
      <c r="O2" s="44"/>
      <c r="P2" s="44"/>
      <c r="Q2" s="49" t="s">
        <v>2</v>
      </c>
      <c r="R2" s="50"/>
      <c r="S2" s="50"/>
      <c r="T2" s="56" t="s">
        <v>65</v>
      </c>
      <c r="U2" s="54"/>
      <c r="V2" s="54"/>
      <c r="W2" s="54" t="s">
        <v>3</v>
      </c>
      <c r="X2" s="54" t="s">
        <v>4</v>
      </c>
      <c r="Y2" s="48" t="s">
        <v>38</v>
      </c>
      <c r="Z2" s="48" t="s">
        <v>39</v>
      </c>
      <c r="AA2" s="45" t="s">
        <v>35</v>
      </c>
      <c r="AB2" s="45" t="s">
        <v>36</v>
      </c>
      <c r="AC2" s="45" t="s">
        <v>37</v>
      </c>
      <c r="AD2" s="43" t="s">
        <v>33</v>
      </c>
      <c r="AE2" s="43"/>
      <c r="AF2" s="43"/>
      <c r="AG2" s="43" t="s">
        <v>34</v>
      </c>
      <c r="AH2" s="43"/>
      <c r="AI2" s="43"/>
      <c r="AJ2" s="47" t="s">
        <v>40</v>
      </c>
      <c r="AK2" s="41" t="s">
        <v>41</v>
      </c>
    </row>
    <row r="3" spans="1:39" ht="39.75" customHeight="1" x14ac:dyDescent="0.15">
      <c r="A3" s="5"/>
      <c r="B3" s="5"/>
      <c r="C3" s="52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53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55"/>
      <c r="X3" s="55"/>
      <c r="Y3" s="46"/>
      <c r="Z3" s="46"/>
      <c r="AA3" s="46"/>
      <c r="AB3" s="46"/>
      <c r="AC3" s="46"/>
      <c r="AD3" s="37" t="s">
        <v>30</v>
      </c>
      <c r="AE3" s="39" t="s">
        <v>56</v>
      </c>
      <c r="AF3" s="37" t="s">
        <v>46</v>
      </c>
      <c r="AG3" s="37" t="s">
        <v>30</v>
      </c>
      <c r="AH3" s="40" t="s">
        <v>43</v>
      </c>
      <c r="AI3" s="39" t="s">
        <v>44</v>
      </c>
      <c r="AJ3" s="46"/>
      <c r="AK3" s="42"/>
    </row>
    <row r="4" spans="1:39" ht="15" customHeight="1" x14ac:dyDescent="0.15">
      <c r="A4" s="10" t="s">
        <v>5</v>
      </c>
      <c r="B4" s="10"/>
      <c r="C4" s="11">
        <v>798000</v>
      </c>
      <c r="D4" s="12">
        <f>SUM(E4:F4)</f>
        <v>5193</v>
      </c>
      <c r="E4" s="12">
        <f>SUM(E6:E7)</f>
        <v>2631</v>
      </c>
      <c r="F4" s="12">
        <f>SUM(F6:F7)</f>
        <v>2562</v>
      </c>
      <c r="G4" s="12">
        <f>SUM(H4:I4)</f>
        <v>10083</v>
      </c>
      <c r="H4" s="12">
        <f>SUM(H6:H7)</f>
        <v>5133</v>
      </c>
      <c r="I4" s="12">
        <f>SUM(I6:I7)</f>
        <v>4950</v>
      </c>
      <c r="J4" s="12">
        <f>SUM(J6:J7)</f>
        <v>-4890</v>
      </c>
      <c r="K4" s="12">
        <f>SUM(L4:M4)</f>
        <v>12</v>
      </c>
      <c r="L4" s="12">
        <f>SUM(L6:L7)</f>
        <v>6</v>
      </c>
      <c r="M4" s="12">
        <f>SUM(M6:M7)</f>
        <v>6</v>
      </c>
      <c r="N4" s="12">
        <f>SUM(O4:P4)</f>
        <v>5</v>
      </c>
      <c r="O4" s="12">
        <f>SUM(O6:O7)</f>
        <v>4</v>
      </c>
      <c r="P4" s="12">
        <f>SUM(P6:P7)</f>
        <v>1</v>
      </c>
      <c r="Q4" s="12">
        <f>SUM(R4:S4)</f>
        <v>93</v>
      </c>
      <c r="R4" s="12">
        <f>SUM(R6:R7)</f>
        <v>45</v>
      </c>
      <c r="S4" s="12">
        <f>SUM(S6:S7)</f>
        <v>48</v>
      </c>
      <c r="T4" s="12">
        <f>SUM(U4:V4)</f>
        <v>18</v>
      </c>
      <c r="U4" s="12">
        <f>SUM(U6:U7)</f>
        <v>14</v>
      </c>
      <c r="V4" s="12">
        <f>SUM(V6:V7)</f>
        <v>4</v>
      </c>
      <c r="W4" s="12">
        <f>SUM(W6:W7)</f>
        <v>3664</v>
      </c>
      <c r="X4" s="12">
        <f>SUM(X6:X7)</f>
        <v>1356</v>
      </c>
      <c r="Y4" s="22">
        <f>D4/C4*1000</f>
        <v>6.507518796992481</v>
      </c>
      <c r="Z4" s="22">
        <f>G4/C4*1000</f>
        <v>12.63533834586466</v>
      </c>
      <c r="AA4" s="22">
        <f>J4/C4*1000</f>
        <v>-6.1278195488721812</v>
      </c>
      <c r="AB4" s="22">
        <f>K4/D4*1000</f>
        <v>2.3108030040439052</v>
      </c>
      <c r="AC4" s="22">
        <f>N4/D4*1000</f>
        <v>0.96283458501829389</v>
      </c>
      <c r="AD4" s="22">
        <f>Q4/(D4+Q4)*1000</f>
        <v>17.593643586833142</v>
      </c>
      <c r="AE4" s="22">
        <f>R4/(D4+Q4)*1000</f>
        <v>8.5130533484676505</v>
      </c>
      <c r="AF4" s="22">
        <f>S4/(D4+Q4)*1000</f>
        <v>9.0805902383654935</v>
      </c>
      <c r="AG4" s="22">
        <f>T4/(D4+U4)*1000</f>
        <v>3.4568849625504128</v>
      </c>
      <c r="AH4" s="22">
        <f>U4/(D4+U4)*1000</f>
        <v>2.6886883042058769</v>
      </c>
      <c r="AI4" s="22">
        <f>V4/D4*1000</f>
        <v>0.77026766801463509</v>
      </c>
      <c r="AJ4" s="22">
        <f>W4/C4*1000</f>
        <v>4.5914786967418548</v>
      </c>
      <c r="AK4" s="23">
        <f>X4/C4*1000</f>
        <v>1.6992481203007517</v>
      </c>
    </row>
    <row r="5" spans="1:39" ht="15" customHeight="1" x14ac:dyDescent="0.15">
      <c r="A5" s="10"/>
      <c r="B5" s="10"/>
      <c r="C5" s="13"/>
      <c r="D5" s="12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  <c r="AL5" s="12"/>
      <c r="AM5" s="12"/>
    </row>
    <row r="6" spans="1:39" ht="15" customHeight="1" x14ac:dyDescent="0.15">
      <c r="A6" s="2" t="s">
        <v>23</v>
      </c>
      <c r="B6" s="10"/>
      <c r="C6" s="13">
        <f>SUM(C9:C21)</f>
        <v>681232</v>
      </c>
      <c r="D6" s="12">
        <f>SUM(E6:F6)</f>
        <v>4401</v>
      </c>
      <c r="E6" s="12">
        <f>SUM(E9:E21)</f>
        <v>2221</v>
      </c>
      <c r="F6" s="12">
        <f>SUM(F9:F21)</f>
        <v>2180</v>
      </c>
      <c r="G6" s="12">
        <f>SUM(H6:I6)</f>
        <v>8534</v>
      </c>
      <c r="H6" s="12">
        <f>SUM(H9:H21)</f>
        <v>4349</v>
      </c>
      <c r="I6" s="12">
        <f>SUM(I9:I21)</f>
        <v>4185</v>
      </c>
      <c r="J6" s="12">
        <f t="shared" ref="J6:P6" si="0">SUM(J9:J21)</f>
        <v>-4133</v>
      </c>
      <c r="K6" s="12">
        <f t="shared" si="0"/>
        <v>12</v>
      </c>
      <c r="L6" s="12">
        <f>SUM(L9:L21)</f>
        <v>6</v>
      </c>
      <c r="M6" s="12">
        <f t="shared" si="0"/>
        <v>6</v>
      </c>
      <c r="N6" s="12">
        <f t="shared" si="0"/>
        <v>5</v>
      </c>
      <c r="O6" s="12">
        <f t="shared" si="0"/>
        <v>4</v>
      </c>
      <c r="P6" s="12">
        <f t="shared" si="0"/>
        <v>1</v>
      </c>
      <c r="Q6" s="12">
        <f t="shared" ref="Q6:X6" si="1">SUM(Q9:Q21)</f>
        <v>81</v>
      </c>
      <c r="R6" s="12">
        <f t="shared" si="1"/>
        <v>41</v>
      </c>
      <c r="S6" s="12">
        <f t="shared" si="1"/>
        <v>40</v>
      </c>
      <c r="T6" s="12">
        <f t="shared" si="1"/>
        <v>17</v>
      </c>
      <c r="U6" s="12">
        <f t="shared" si="1"/>
        <v>13</v>
      </c>
      <c r="V6" s="12">
        <f t="shared" si="1"/>
        <v>4</v>
      </c>
      <c r="W6" s="12">
        <f t="shared" si="1"/>
        <v>3114</v>
      </c>
      <c r="X6" s="12">
        <f t="shared" si="1"/>
        <v>1169</v>
      </c>
      <c r="Y6" s="24">
        <f>D6/C6*1000</f>
        <v>6.460354181835263</v>
      </c>
      <c r="Z6" s="24">
        <f>G6/C6*1000</f>
        <v>12.527303473706461</v>
      </c>
      <c r="AA6" s="25">
        <f>J6/C6*1000</f>
        <v>-6.0669492918711976</v>
      </c>
      <c r="AB6" s="24">
        <f>K6/D6*1000</f>
        <v>2.7266530334014996</v>
      </c>
      <c r="AC6" s="24">
        <f>N6/D6*1000</f>
        <v>1.1361054305839582</v>
      </c>
      <c r="AD6" s="24">
        <f>Q6/(D6+Q6)*1000</f>
        <v>18.072289156626507</v>
      </c>
      <c r="AE6" s="24">
        <f>R6/(D6+Q6)*1000</f>
        <v>9.1477019187862574</v>
      </c>
      <c r="AF6" s="24">
        <f>S6/(D6+Q6)*1000</f>
        <v>8.9245872378402495</v>
      </c>
      <c r="AG6" s="24">
        <f>T6/(D6+U6)*1000</f>
        <v>3.8513819664703219</v>
      </c>
      <c r="AH6" s="24">
        <f>U6/(D6+U6)*1000</f>
        <v>2.9451744449478934</v>
      </c>
      <c r="AI6" s="24">
        <f>V6/D6*1000</f>
        <v>0.90888434446716659</v>
      </c>
      <c r="AJ6" s="24">
        <f>W6/C6*1000</f>
        <v>4.5711299527914129</v>
      </c>
      <c r="AK6" s="26">
        <f>X6/C6*1000</f>
        <v>1.7160086431641497</v>
      </c>
      <c r="AL6" s="12"/>
      <c r="AM6" s="12"/>
    </row>
    <row r="7" spans="1:39" ht="15" customHeight="1" x14ac:dyDescent="0.15">
      <c r="A7" s="2" t="s">
        <v>24</v>
      </c>
      <c r="B7" s="10"/>
      <c r="C7" s="13">
        <f>C23+C26+C32+C35+C43</f>
        <v>116791</v>
      </c>
      <c r="D7" s="12">
        <f>SUM(E7:F7)</f>
        <v>792</v>
      </c>
      <c r="E7" s="12">
        <f>E23+E26+E32+E35+E43</f>
        <v>410</v>
      </c>
      <c r="F7" s="12">
        <f>F23+F26+F32+F35+F43</f>
        <v>382</v>
      </c>
      <c r="G7" s="12">
        <f>SUM(H7:I7)</f>
        <v>1549</v>
      </c>
      <c r="H7" s="12">
        <f>H23+H26+H32+H35+H43</f>
        <v>784</v>
      </c>
      <c r="I7" s="12">
        <f t="shared" ref="I7:P7" si="2">I23+I26+I32+I35+I43</f>
        <v>765</v>
      </c>
      <c r="J7" s="12">
        <f t="shared" si="2"/>
        <v>-757</v>
      </c>
      <c r="K7" s="12">
        <f>K23+K26+K32+K35+K43</f>
        <v>0</v>
      </c>
      <c r="L7" s="12">
        <f>L23+L26+L32+L35+L43</f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  <c r="P7" s="12">
        <f t="shared" si="2"/>
        <v>0</v>
      </c>
      <c r="Q7" s="12">
        <f>Q23+Q26+Q32+Q35+Q43</f>
        <v>12</v>
      </c>
      <c r="R7" s="12">
        <f t="shared" ref="R7:X7" si="3">R23+R26+R32+R35+R43</f>
        <v>4</v>
      </c>
      <c r="S7" s="12">
        <f>S23+S26+S32+S35+S43</f>
        <v>8</v>
      </c>
      <c r="T7" s="12">
        <f t="shared" si="3"/>
        <v>1</v>
      </c>
      <c r="U7" s="12">
        <f t="shared" si="3"/>
        <v>1</v>
      </c>
      <c r="V7" s="12">
        <f t="shared" si="3"/>
        <v>0</v>
      </c>
      <c r="W7" s="12">
        <f>W23+W26+W32+W35+W43</f>
        <v>550</v>
      </c>
      <c r="X7" s="12">
        <f t="shared" si="3"/>
        <v>187</v>
      </c>
      <c r="Y7" s="24">
        <f>D7/C7*1000</f>
        <v>6.7813444529116111</v>
      </c>
      <c r="Z7" s="24">
        <f>G7/C7*1000</f>
        <v>13.263008279747583</v>
      </c>
      <c r="AA7" s="25">
        <f>J7/C7*1000</f>
        <v>-6.4816638268359714</v>
      </c>
      <c r="AB7" s="24">
        <f>K7/D7*1000</f>
        <v>0</v>
      </c>
      <c r="AC7" s="24">
        <f>N7/D7*1000</f>
        <v>0</v>
      </c>
      <c r="AD7" s="24">
        <f>Q7/(D7+Q7)*1000</f>
        <v>14.925373134328359</v>
      </c>
      <c r="AE7" s="24">
        <f>R7/(D7+Q7)*1000</f>
        <v>4.9751243781094523</v>
      </c>
      <c r="AF7" s="24">
        <f>S7/(D7+Q7)*1000</f>
        <v>9.9502487562189046</v>
      </c>
      <c r="AG7" s="24">
        <f>T7/(D7+U7)*1000</f>
        <v>1.2610340479192939</v>
      </c>
      <c r="AH7" s="24">
        <f>U7/(D7+U7)*1000</f>
        <v>1.2610340479192939</v>
      </c>
      <c r="AI7" s="24">
        <f>V7/D7*1000</f>
        <v>0</v>
      </c>
      <c r="AJ7" s="24">
        <f>W7/C7*1000</f>
        <v>4.7092669811886196</v>
      </c>
      <c r="AK7" s="26">
        <f>X7/C7*1000</f>
        <v>1.6011507736041304</v>
      </c>
      <c r="AL7" s="12"/>
      <c r="AM7" s="12"/>
    </row>
    <row r="8" spans="1:39" ht="15" customHeight="1" x14ac:dyDescent="0.15">
      <c r="A8" s="10"/>
      <c r="B8" s="10"/>
      <c r="C8" s="13"/>
      <c r="D8" s="12"/>
      <c r="E8" s="30"/>
      <c r="F8" s="30"/>
      <c r="G8" s="12"/>
      <c r="H8" s="12"/>
      <c r="I8" s="12"/>
      <c r="J8" s="30"/>
      <c r="K8" s="12"/>
      <c r="L8" s="12"/>
      <c r="M8" s="30"/>
      <c r="N8" s="12"/>
      <c r="O8" s="12"/>
      <c r="P8" s="12"/>
      <c r="Q8" s="30"/>
      <c r="R8" s="30"/>
      <c r="S8" s="30"/>
      <c r="T8" s="30"/>
      <c r="U8" s="30"/>
      <c r="V8" s="30"/>
      <c r="W8" s="30"/>
      <c r="X8" s="1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  <c r="AL8" s="12"/>
      <c r="AM8" s="12"/>
    </row>
    <row r="9" spans="1:39" ht="15" customHeight="1" x14ac:dyDescent="0.15">
      <c r="A9" s="10" t="s">
        <v>6</v>
      </c>
      <c r="B9" s="10"/>
      <c r="C9" s="13">
        <v>183813</v>
      </c>
      <c r="D9" s="12">
        <f>SUM(E9:F9)</f>
        <v>1195</v>
      </c>
      <c r="E9" s="31">
        <v>592</v>
      </c>
      <c r="F9" s="12">
        <v>603</v>
      </c>
      <c r="G9" s="30">
        <f>SUM(H9:I9)</f>
        <v>2284</v>
      </c>
      <c r="H9" s="30">
        <v>1160</v>
      </c>
      <c r="I9" s="30">
        <v>1124</v>
      </c>
      <c r="J9" s="30">
        <v>-1089</v>
      </c>
      <c r="K9" s="30">
        <f>SUM(L9:M9)</f>
        <v>4</v>
      </c>
      <c r="L9" s="30">
        <v>3</v>
      </c>
      <c r="M9" s="30">
        <v>1</v>
      </c>
      <c r="N9" s="30">
        <f>SUM(O9:P9)</f>
        <v>3</v>
      </c>
      <c r="O9" s="30">
        <v>3</v>
      </c>
      <c r="P9" s="30">
        <v>0</v>
      </c>
      <c r="Q9" s="30">
        <f>SUM(R9:S9)</f>
        <v>18</v>
      </c>
      <c r="R9" s="30">
        <v>11</v>
      </c>
      <c r="S9" s="30">
        <v>7</v>
      </c>
      <c r="T9" s="30">
        <f>SUM(U9:V9)</f>
        <v>5</v>
      </c>
      <c r="U9" s="30">
        <v>3</v>
      </c>
      <c r="V9" s="30">
        <v>2</v>
      </c>
      <c r="W9" s="30">
        <v>981</v>
      </c>
      <c r="X9" s="30">
        <v>311</v>
      </c>
      <c r="Y9" s="32">
        <v>6.5011723871543357</v>
      </c>
      <c r="Z9" s="32">
        <v>12.425671742477409</v>
      </c>
      <c r="AA9" s="32">
        <v>-5.9244993553230731</v>
      </c>
      <c r="AB9" s="32">
        <v>3.3472803347280302</v>
      </c>
      <c r="AC9" s="32">
        <v>2.5104602510460201</v>
      </c>
      <c r="AD9" s="32">
        <v>14.8392415498763</v>
      </c>
      <c r="AE9" s="32">
        <v>9.0684253915910897</v>
      </c>
      <c r="AF9" s="32">
        <v>5.77081615828524</v>
      </c>
      <c r="AG9" s="32">
        <v>4.1736227045075101</v>
      </c>
      <c r="AH9" s="32">
        <v>2.5041736227045002</v>
      </c>
      <c r="AI9" s="32">
        <v>1.6694490818029999</v>
      </c>
      <c r="AJ9" s="32">
        <v>5.3369457002497098</v>
      </c>
      <c r="AK9" s="33">
        <v>1.6919369141464422</v>
      </c>
      <c r="AL9" s="12"/>
      <c r="AM9" s="12"/>
    </row>
    <row r="10" spans="1:39" ht="15" customHeight="1" x14ac:dyDescent="0.15">
      <c r="A10" s="10" t="s">
        <v>7</v>
      </c>
      <c r="B10" s="10"/>
      <c r="C10" s="13">
        <v>46738</v>
      </c>
      <c r="D10" s="12">
        <f t="shared" ref="D10:D21" si="4">SUM(E10:F10)</f>
        <v>376</v>
      </c>
      <c r="E10" s="31">
        <v>198</v>
      </c>
      <c r="F10" s="12">
        <v>178</v>
      </c>
      <c r="G10" s="30">
        <f t="shared" ref="G10:G21" si="5">SUM(H10:I10)</f>
        <v>548</v>
      </c>
      <c r="H10" s="30">
        <v>282</v>
      </c>
      <c r="I10" s="30">
        <v>266</v>
      </c>
      <c r="J10" s="30">
        <v>-172</v>
      </c>
      <c r="K10" s="30">
        <f t="shared" ref="K10:K21" si="6">SUM(L10:M10)</f>
        <v>1</v>
      </c>
      <c r="L10" s="30">
        <v>0</v>
      </c>
      <c r="M10" s="30">
        <v>1</v>
      </c>
      <c r="N10" s="30">
        <f t="shared" ref="N10:N21" si="7">SUM(O10:P10)</f>
        <v>1</v>
      </c>
      <c r="O10" s="30">
        <v>0</v>
      </c>
      <c r="P10" s="30">
        <v>1</v>
      </c>
      <c r="Q10" s="30">
        <f t="shared" ref="Q10:Q21" si="8">SUM(R10:S10)</f>
        <v>2</v>
      </c>
      <c r="R10" s="30">
        <v>1</v>
      </c>
      <c r="S10" s="30">
        <v>1</v>
      </c>
      <c r="T10" s="30">
        <f t="shared" ref="T10:T21" si="9">SUM(U10:V10)</f>
        <v>2</v>
      </c>
      <c r="U10" s="30">
        <v>1</v>
      </c>
      <c r="V10" s="30">
        <v>1</v>
      </c>
      <c r="W10" s="30">
        <v>211</v>
      </c>
      <c r="X10" s="30">
        <v>72</v>
      </c>
      <c r="Y10" s="32">
        <v>8.0448457358038432</v>
      </c>
      <c r="Z10" s="32">
        <v>11.724934742607729</v>
      </c>
      <c r="AA10" s="32">
        <v>-3.6800890068038856</v>
      </c>
      <c r="AB10" s="32">
        <v>2.6595744680851001</v>
      </c>
      <c r="AC10" s="32">
        <v>2.6595744680851001</v>
      </c>
      <c r="AD10" s="32">
        <v>5.2910052910052903</v>
      </c>
      <c r="AE10" s="32">
        <v>2.6455026455026398</v>
      </c>
      <c r="AF10" s="32">
        <v>2.6455026455026398</v>
      </c>
      <c r="AG10" s="32">
        <v>5.3050397877983997</v>
      </c>
      <c r="AH10" s="32">
        <v>2.6525198938991998</v>
      </c>
      <c r="AI10" s="32">
        <v>2.6525198938991998</v>
      </c>
      <c r="AJ10" s="32">
        <v>4.5145277932303483</v>
      </c>
      <c r="AK10" s="33">
        <v>1.5405023749411613</v>
      </c>
      <c r="AL10" s="12"/>
      <c r="AM10" s="12"/>
    </row>
    <row r="11" spans="1:39" ht="15" customHeight="1" x14ac:dyDescent="0.15">
      <c r="A11" s="10" t="s">
        <v>8</v>
      </c>
      <c r="B11" s="10"/>
      <c r="C11" s="13">
        <v>30087</v>
      </c>
      <c r="D11" s="12">
        <f t="shared" si="4"/>
        <v>171</v>
      </c>
      <c r="E11" s="31">
        <v>94</v>
      </c>
      <c r="F11" s="12">
        <v>77</v>
      </c>
      <c r="G11" s="30">
        <f t="shared" si="5"/>
        <v>389</v>
      </c>
      <c r="H11" s="30">
        <v>188</v>
      </c>
      <c r="I11" s="30">
        <v>201</v>
      </c>
      <c r="J11" s="30">
        <v>-218</v>
      </c>
      <c r="K11" s="30">
        <f t="shared" si="6"/>
        <v>0</v>
      </c>
      <c r="L11" s="30">
        <v>0</v>
      </c>
      <c r="M11" s="30">
        <v>0</v>
      </c>
      <c r="N11" s="30">
        <f t="shared" si="7"/>
        <v>0</v>
      </c>
      <c r="O11" s="30">
        <v>0</v>
      </c>
      <c r="P11" s="30">
        <v>0</v>
      </c>
      <c r="Q11" s="30">
        <f t="shared" si="8"/>
        <v>4</v>
      </c>
      <c r="R11" s="30">
        <v>0</v>
      </c>
      <c r="S11" s="30">
        <v>4</v>
      </c>
      <c r="T11" s="30">
        <f t="shared" si="9"/>
        <v>0</v>
      </c>
      <c r="U11" s="30">
        <v>0</v>
      </c>
      <c r="V11" s="30">
        <v>0</v>
      </c>
      <c r="W11" s="30">
        <v>117</v>
      </c>
      <c r="X11" s="30">
        <v>46</v>
      </c>
      <c r="Y11" s="32">
        <v>5.6835177983846847</v>
      </c>
      <c r="Z11" s="32">
        <v>12.929172067670423</v>
      </c>
      <c r="AA11" s="32">
        <v>-7.2456542692857377</v>
      </c>
      <c r="AB11" s="32">
        <v>0</v>
      </c>
      <c r="AC11" s="32">
        <v>0</v>
      </c>
      <c r="AD11" s="32">
        <v>22.857142857142801</v>
      </c>
      <c r="AE11" s="32">
        <v>0</v>
      </c>
      <c r="AF11" s="32">
        <v>22.857142857142801</v>
      </c>
      <c r="AG11" s="32">
        <v>0</v>
      </c>
      <c r="AH11" s="32">
        <v>0</v>
      </c>
      <c r="AI11" s="32">
        <v>0</v>
      </c>
      <c r="AJ11" s="32">
        <v>3.8887227041579422</v>
      </c>
      <c r="AK11" s="33">
        <v>1.5288995247116695</v>
      </c>
      <c r="AL11" s="12"/>
      <c r="AM11" s="12"/>
    </row>
    <row r="12" spans="1:39" ht="15" customHeight="1" x14ac:dyDescent="0.15">
      <c r="A12" s="10" t="s">
        <v>9</v>
      </c>
      <c r="B12" s="10"/>
      <c r="C12" s="13">
        <v>33234</v>
      </c>
      <c r="D12" s="12">
        <f t="shared" si="4"/>
        <v>200</v>
      </c>
      <c r="E12" s="31">
        <v>102</v>
      </c>
      <c r="F12" s="12">
        <v>98</v>
      </c>
      <c r="G12" s="30">
        <f t="shared" si="5"/>
        <v>473</v>
      </c>
      <c r="H12" s="30">
        <v>230</v>
      </c>
      <c r="I12" s="30">
        <v>243</v>
      </c>
      <c r="J12" s="30">
        <v>-273</v>
      </c>
      <c r="K12" s="30">
        <f t="shared" si="6"/>
        <v>1</v>
      </c>
      <c r="L12" s="30">
        <v>0</v>
      </c>
      <c r="M12" s="30">
        <v>1</v>
      </c>
      <c r="N12" s="30">
        <f t="shared" si="7"/>
        <v>0</v>
      </c>
      <c r="O12" s="30">
        <v>0</v>
      </c>
      <c r="P12" s="30">
        <v>0</v>
      </c>
      <c r="Q12" s="30">
        <f t="shared" si="8"/>
        <v>5</v>
      </c>
      <c r="R12" s="30">
        <v>0</v>
      </c>
      <c r="S12" s="30">
        <v>5</v>
      </c>
      <c r="T12" s="30">
        <f t="shared" si="9"/>
        <v>0</v>
      </c>
      <c r="U12" s="30">
        <v>0</v>
      </c>
      <c r="V12" s="30">
        <v>0</v>
      </c>
      <c r="W12" s="30">
        <v>116</v>
      </c>
      <c r="X12" s="30">
        <v>42</v>
      </c>
      <c r="Y12" s="32">
        <v>6.017933441656135</v>
      </c>
      <c r="Z12" s="32">
        <v>14.232412589516761</v>
      </c>
      <c r="AA12" s="32">
        <v>-8.2144791478606258</v>
      </c>
      <c r="AB12" s="32">
        <v>5</v>
      </c>
      <c r="AC12" s="32">
        <v>0</v>
      </c>
      <c r="AD12" s="32">
        <v>24.390243902439</v>
      </c>
      <c r="AE12" s="32">
        <v>0</v>
      </c>
      <c r="AF12" s="32">
        <v>24.390243902439</v>
      </c>
      <c r="AG12" s="32">
        <v>0</v>
      </c>
      <c r="AH12" s="32">
        <v>0</v>
      </c>
      <c r="AI12" s="32">
        <v>0</v>
      </c>
      <c r="AJ12" s="32">
        <v>3.4904013961605584</v>
      </c>
      <c r="AK12" s="33">
        <v>1.2637660227477885</v>
      </c>
      <c r="AL12" s="12"/>
      <c r="AM12" s="12"/>
    </row>
    <row r="13" spans="1:39" ht="15" customHeight="1" x14ac:dyDescent="0.15">
      <c r="A13" s="10" t="s">
        <v>10</v>
      </c>
      <c r="B13" s="10"/>
      <c r="C13" s="13">
        <v>22915</v>
      </c>
      <c r="D13" s="12">
        <f t="shared" si="4"/>
        <v>61</v>
      </c>
      <c r="E13" s="31">
        <v>25</v>
      </c>
      <c r="F13" s="12">
        <v>36</v>
      </c>
      <c r="G13" s="30">
        <f t="shared" si="5"/>
        <v>368</v>
      </c>
      <c r="H13" s="30">
        <v>187</v>
      </c>
      <c r="I13" s="30">
        <v>181</v>
      </c>
      <c r="J13" s="30">
        <v>-307</v>
      </c>
      <c r="K13" s="30">
        <f t="shared" si="6"/>
        <v>0</v>
      </c>
      <c r="L13" s="30">
        <v>0</v>
      </c>
      <c r="M13" s="30">
        <v>0</v>
      </c>
      <c r="N13" s="30">
        <f t="shared" si="7"/>
        <v>0</v>
      </c>
      <c r="O13" s="30">
        <v>0</v>
      </c>
      <c r="P13" s="30">
        <v>0</v>
      </c>
      <c r="Q13" s="30">
        <f t="shared" si="8"/>
        <v>3</v>
      </c>
      <c r="R13" s="30">
        <v>1</v>
      </c>
      <c r="S13" s="30">
        <v>2</v>
      </c>
      <c r="T13" s="30">
        <f t="shared" si="9"/>
        <v>1</v>
      </c>
      <c r="U13" s="30">
        <v>1</v>
      </c>
      <c r="V13" s="30">
        <v>0</v>
      </c>
      <c r="W13" s="30">
        <v>66</v>
      </c>
      <c r="X13" s="30">
        <v>38</v>
      </c>
      <c r="Y13" s="32">
        <v>2.662011782675104</v>
      </c>
      <c r="Z13" s="32">
        <v>16.059349770892432</v>
      </c>
      <c r="AA13" s="32">
        <v>-13.397337988217327</v>
      </c>
      <c r="AB13" s="32">
        <v>0</v>
      </c>
      <c r="AC13" s="32">
        <v>0</v>
      </c>
      <c r="AD13" s="32">
        <v>46.875</v>
      </c>
      <c r="AE13" s="32">
        <v>15.625</v>
      </c>
      <c r="AF13" s="32">
        <v>31.25</v>
      </c>
      <c r="AG13" s="32">
        <v>16.129032258064498</v>
      </c>
      <c r="AH13" s="32">
        <v>16.129032258064498</v>
      </c>
      <c r="AI13" s="32">
        <v>0</v>
      </c>
      <c r="AJ13" s="32">
        <v>2.8802094697796203</v>
      </c>
      <c r="AK13" s="33">
        <v>1.6583024219943268</v>
      </c>
      <c r="AL13" s="12"/>
      <c r="AM13" s="12"/>
    </row>
    <row r="14" spans="1:39" ht="15" customHeight="1" x14ac:dyDescent="0.15">
      <c r="A14" s="10" t="s">
        <v>11</v>
      </c>
      <c r="B14" s="10"/>
      <c r="C14" s="13">
        <v>29019</v>
      </c>
      <c r="D14" s="12">
        <f t="shared" si="4"/>
        <v>164</v>
      </c>
      <c r="E14" s="31">
        <v>77</v>
      </c>
      <c r="F14" s="12">
        <v>87</v>
      </c>
      <c r="G14" s="30">
        <f t="shared" si="5"/>
        <v>340</v>
      </c>
      <c r="H14" s="30">
        <v>185</v>
      </c>
      <c r="I14" s="30">
        <v>155</v>
      </c>
      <c r="J14" s="30">
        <v>-176</v>
      </c>
      <c r="K14" s="30">
        <f t="shared" si="6"/>
        <v>1</v>
      </c>
      <c r="L14" s="30">
        <v>1</v>
      </c>
      <c r="M14" s="30">
        <v>0</v>
      </c>
      <c r="N14" s="30">
        <f t="shared" si="7"/>
        <v>0</v>
      </c>
      <c r="O14" s="30">
        <v>0</v>
      </c>
      <c r="P14" s="30">
        <v>0</v>
      </c>
      <c r="Q14" s="30">
        <f t="shared" si="8"/>
        <v>4</v>
      </c>
      <c r="R14" s="30">
        <v>4</v>
      </c>
      <c r="S14" s="30">
        <v>0</v>
      </c>
      <c r="T14" s="30">
        <f t="shared" si="9"/>
        <v>1</v>
      </c>
      <c r="U14" s="30">
        <v>1</v>
      </c>
      <c r="V14" s="30">
        <v>0</v>
      </c>
      <c r="W14" s="30">
        <v>117</v>
      </c>
      <c r="X14" s="30">
        <v>48</v>
      </c>
      <c r="Y14" s="32">
        <v>5.6514697267307623</v>
      </c>
      <c r="Z14" s="32">
        <v>11.716461628588167</v>
      </c>
      <c r="AA14" s="32">
        <v>-6.0649919018574039</v>
      </c>
      <c r="AB14" s="32">
        <v>6.09756097560975</v>
      </c>
      <c r="AC14" s="32">
        <v>0</v>
      </c>
      <c r="AD14" s="32">
        <v>23.8095238095238</v>
      </c>
      <c r="AE14" s="32">
        <v>23.8095238095238</v>
      </c>
      <c r="AF14" s="32">
        <v>0</v>
      </c>
      <c r="AG14" s="32">
        <v>6.0606060606060597</v>
      </c>
      <c r="AH14" s="32">
        <v>6.0606060606060597</v>
      </c>
      <c r="AI14" s="32">
        <v>0</v>
      </c>
      <c r="AJ14" s="32">
        <v>4.0318412074847512</v>
      </c>
      <c r="AK14" s="33">
        <v>1.6540887005065645</v>
      </c>
      <c r="AL14" s="12"/>
      <c r="AM14" s="12"/>
    </row>
    <row r="15" spans="1:39" ht="15" customHeight="1" x14ac:dyDescent="0.15">
      <c r="A15" s="2" t="s">
        <v>47</v>
      </c>
      <c r="B15" s="10"/>
      <c r="C15" s="13">
        <v>68885</v>
      </c>
      <c r="D15" s="12">
        <f t="shared" si="4"/>
        <v>473</v>
      </c>
      <c r="E15" s="31">
        <v>252</v>
      </c>
      <c r="F15" s="12">
        <v>221</v>
      </c>
      <c r="G15" s="30">
        <f t="shared" si="5"/>
        <v>773</v>
      </c>
      <c r="H15" s="30">
        <v>394</v>
      </c>
      <c r="I15" s="30">
        <v>379</v>
      </c>
      <c r="J15" s="30">
        <v>-300</v>
      </c>
      <c r="K15" s="30">
        <f t="shared" si="6"/>
        <v>0</v>
      </c>
      <c r="L15" s="30">
        <v>0</v>
      </c>
      <c r="M15" s="30">
        <v>0</v>
      </c>
      <c r="N15" s="30">
        <f t="shared" si="7"/>
        <v>0</v>
      </c>
      <c r="O15" s="30">
        <v>0</v>
      </c>
      <c r="P15" s="30">
        <v>0</v>
      </c>
      <c r="Q15" s="30">
        <f t="shared" si="8"/>
        <v>6</v>
      </c>
      <c r="R15" s="30">
        <v>4</v>
      </c>
      <c r="S15" s="30">
        <v>2</v>
      </c>
      <c r="T15" s="30">
        <f t="shared" si="9"/>
        <v>2</v>
      </c>
      <c r="U15" s="30">
        <v>2</v>
      </c>
      <c r="V15" s="30">
        <v>0</v>
      </c>
      <c r="W15" s="30">
        <v>302</v>
      </c>
      <c r="X15" s="30">
        <v>103</v>
      </c>
      <c r="Y15" s="32">
        <v>6.8665166581984467</v>
      </c>
      <c r="Z15" s="32">
        <v>11.221601219423677</v>
      </c>
      <c r="AA15" s="32">
        <v>-4.3550845612252305</v>
      </c>
      <c r="AB15" s="32">
        <v>0</v>
      </c>
      <c r="AC15" s="32">
        <v>0</v>
      </c>
      <c r="AD15" s="32">
        <v>12.526096033402901</v>
      </c>
      <c r="AE15" s="32">
        <v>8.3507306889352808</v>
      </c>
      <c r="AF15" s="32">
        <v>4.1753653444676404</v>
      </c>
      <c r="AG15" s="32">
        <v>4.2105263157894699</v>
      </c>
      <c r="AH15" s="32">
        <v>4.2105263157894699</v>
      </c>
      <c r="AI15" s="32">
        <v>0</v>
      </c>
      <c r="AJ15" s="32">
        <v>4.3841184583000654</v>
      </c>
      <c r="AK15" s="33">
        <v>1.4952456993539958</v>
      </c>
      <c r="AL15" s="12"/>
      <c r="AM15" s="12"/>
    </row>
    <row r="16" spans="1:39" ht="15" customHeight="1" x14ac:dyDescent="0.15">
      <c r="A16" s="2" t="s">
        <v>49</v>
      </c>
      <c r="B16" s="10"/>
      <c r="C16" s="13">
        <v>43248</v>
      </c>
      <c r="D16" s="12">
        <f t="shared" si="4"/>
        <v>208</v>
      </c>
      <c r="E16" s="31">
        <v>102</v>
      </c>
      <c r="F16" s="12">
        <v>106</v>
      </c>
      <c r="G16" s="30">
        <f t="shared" si="5"/>
        <v>697</v>
      </c>
      <c r="H16" s="30">
        <v>338</v>
      </c>
      <c r="I16" s="30">
        <v>359</v>
      </c>
      <c r="J16" s="30">
        <v>-489</v>
      </c>
      <c r="K16" s="30">
        <f t="shared" si="6"/>
        <v>0</v>
      </c>
      <c r="L16" s="30">
        <v>0</v>
      </c>
      <c r="M16" s="30">
        <v>0</v>
      </c>
      <c r="N16" s="30">
        <f t="shared" si="7"/>
        <v>0</v>
      </c>
      <c r="O16" s="30">
        <v>0</v>
      </c>
      <c r="P16" s="30">
        <v>0</v>
      </c>
      <c r="Q16" s="30">
        <f t="shared" si="8"/>
        <v>4</v>
      </c>
      <c r="R16" s="30">
        <v>3</v>
      </c>
      <c r="S16" s="30">
        <v>1</v>
      </c>
      <c r="T16" s="30">
        <f t="shared" si="9"/>
        <v>1</v>
      </c>
      <c r="U16" s="30">
        <v>1</v>
      </c>
      <c r="V16" s="30">
        <v>0</v>
      </c>
      <c r="W16" s="30">
        <v>147</v>
      </c>
      <c r="X16" s="30">
        <v>73</v>
      </c>
      <c r="Y16" s="32">
        <v>4.8094709581945985</v>
      </c>
      <c r="Z16" s="32">
        <v>16.116352201257861</v>
      </c>
      <c r="AA16" s="32">
        <v>-11.306881243063263</v>
      </c>
      <c r="AB16" s="32">
        <v>0</v>
      </c>
      <c r="AC16" s="32">
        <v>0</v>
      </c>
      <c r="AD16" s="32">
        <v>18.867924528301799</v>
      </c>
      <c r="AE16" s="32">
        <v>14.150943396226401</v>
      </c>
      <c r="AF16" s="32">
        <v>4.7169811320754702</v>
      </c>
      <c r="AG16" s="32">
        <v>4.7846889952153102</v>
      </c>
      <c r="AH16" s="32">
        <v>4.7846889952153102</v>
      </c>
      <c r="AI16" s="32">
        <v>0</v>
      </c>
      <c r="AJ16" s="32">
        <v>3.3990011098779132</v>
      </c>
      <c r="AK16" s="33">
        <v>1.6879393266740657</v>
      </c>
      <c r="AL16" s="12"/>
      <c r="AM16" s="12"/>
    </row>
    <row r="17" spans="1:39" ht="15" customHeight="1" x14ac:dyDescent="0.15">
      <c r="A17" s="2" t="s">
        <v>50</v>
      </c>
      <c r="B17" s="10"/>
      <c r="C17" s="13">
        <v>74203</v>
      </c>
      <c r="D17" s="12">
        <f t="shared" si="4"/>
        <v>673</v>
      </c>
      <c r="E17" s="31">
        <v>341</v>
      </c>
      <c r="F17" s="12">
        <v>332</v>
      </c>
      <c r="G17" s="30">
        <f t="shared" si="5"/>
        <v>669</v>
      </c>
      <c r="H17" s="30">
        <v>371</v>
      </c>
      <c r="I17" s="30">
        <v>298</v>
      </c>
      <c r="J17" s="30">
        <v>4</v>
      </c>
      <c r="K17" s="30">
        <f t="shared" si="6"/>
        <v>2</v>
      </c>
      <c r="L17" s="30">
        <v>1</v>
      </c>
      <c r="M17" s="30">
        <v>1</v>
      </c>
      <c r="N17" s="30">
        <f t="shared" si="7"/>
        <v>0</v>
      </c>
      <c r="O17" s="30">
        <v>0</v>
      </c>
      <c r="P17" s="30">
        <v>0</v>
      </c>
      <c r="Q17" s="30">
        <f t="shared" si="8"/>
        <v>10</v>
      </c>
      <c r="R17" s="30">
        <v>6</v>
      </c>
      <c r="S17" s="30">
        <v>4</v>
      </c>
      <c r="T17" s="30">
        <f t="shared" si="9"/>
        <v>1</v>
      </c>
      <c r="U17" s="30">
        <v>1</v>
      </c>
      <c r="V17" s="30">
        <v>0</v>
      </c>
      <c r="W17" s="30">
        <v>421</v>
      </c>
      <c r="X17" s="30">
        <v>174</v>
      </c>
      <c r="Y17" s="32">
        <v>9.0697141625001692</v>
      </c>
      <c r="Z17" s="32">
        <v>9.01580798620002</v>
      </c>
      <c r="AA17" s="32">
        <v>5.3906176300149489E-2</v>
      </c>
      <c r="AB17" s="32">
        <v>2.9717682020802298</v>
      </c>
      <c r="AC17" s="32">
        <v>0</v>
      </c>
      <c r="AD17" s="32">
        <v>14.641288433382099</v>
      </c>
      <c r="AE17" s="32">
        <v>8.7847730600292806</v>
      </c>
      <c r="AF17" s="32">
        <v>5.8565153733528499</v>
      </c>
      <c r="AG17" s="32">
        <v>1.4836795252225501</v>
      </c>
      <c r="AH17" s="32">
        <v>1.4836795252225501</v>
      </c>
      <c r="AI17" s="32">
        <v>0</v>
      </c>
      <c r="AJ17" s="32">
        <v>5.6736250555907448</v>
      </c>
      <c r="AK17" s="33">
        <v>2.3449186690565069</v>
      </c>
      <c r="AL17" s="12"/>
      <c r="AM17" s="12"/>
    </row>
    <row r="18" spans="1:39" ht="15" customHeight="1" x14ac:dyDescent="0.15">
      <c r="A18" s="2" t="s">
        <v>51</v>
      </c>
      <c r="B18" s="10"/>
      <c r="C18" s="13">
        <v>67314</v>
      </c>
      <c r="D18" s="12">
        <f t="shared" si="4"/>
        <v>465</v>
      </c>
      <c r="E18" s="31">
        <v>230</v>
      </c>
      <c r="F18" s="12">
        <v>235</v>
      </c>
      <c r="G18" s="30">
        <f t="shared" si="5"/>
        <v>863</v>
      </c>
      <c r="H18" s="30">
        <v>427</v>
      </c>
      <c r="I18" s="30">
        <v>436</v>
      </c>
      <c r="J18" s="30">
        <v>-398</v>
      </c>
      <c r="K18" s="30">
        <f t="shared" si="6"/>
        <v>0</v>
      </c>
      <c r="L18" s="30">
        <v>0</v>
      </c>
      <c r="M18" s="30">
        <v>0</v>
      </c>
      <c r="N18" s="30">
        <f t="shared" si="7"/>
        <v>0</v>
      </c>
      <c r="O18" s="30">
        <v>0</v>
      </c>
      <c r="P18" s="30">
        <v>0</v>
      </c>
      <c r="Q18" s="30">
        <f t="shared" si="8"/>
        <v>13</v>
      </c>
      <c r="R18" s="30">
        <v>7</v>
      </c>
      <c r="S18" s="30">
        <v>6</v>
      </c>
      <c r="T18" s="30">
        <f t="shared" si="9"/>
        <v>3</v>
      </c>
      <c r="U18" s="30">
        <v>3</v>
      </c>
      <c r="V18" s="30">
        <v>0</v>
      </c>
      <c r="W18" s="30">
        <v>332</v>
      </c>
      <c r="X18" s="30">
        <v>141</v>
      </c>
      <c r="Y18" s="32">
        <v>6.9079240574026208</v>
      </c>
      <c r="Z18" s="32">
        <v>12.820512820512821</v>
      </c>
      <c r="AA18" s="32">
        <v>-5.9125887631102003</v>
      </c>
      <c r="AB18" s="32">
        <v>0</v>
      </c>
      <c r="AC18" s="32">
        <v>0</v>
      </c>
      <c r="AD18" s="32">
        <v>27.196652719665199</v>
      </c>
      <c r="AE18" s="32">
        <v>14.6443514644351</v>
      </c>
      <c r="AF18" s="32">
        <v>12.5523012552301</v>
      </c>
      <c r="AG18" s="32">
        <v>6.4102564102564097</v>
      </c>
      <c r="AH18" s="32">
        <v>6.4102564102564097</v>
      </c>
      <c r="AI18" s="32">
        <v>0</v>
      </c>
      <c r="AJ18" s="32">
        <v>4.9321092194788605</v>
      </c>
      <c r="AK18" s="33">
        <v>2.0946608432124076</v>
      </c>
      <c r="AL18" s="12"/>
      <c r="AM18" s="12"/>
    </row>
    <row r="19" spans="1:39" ht="15" customHeight="1" x14ac:dyDescent="0.15">
      <c r="A19" s="2" t="s">
        <v>53</v>
      </c>
      <c r="B19" s="10"/>
      <c r="C19" s="13">
        <v>22799</v>
      </c>
      <c r="D19" s="12">
        <f t="shared" si="4"/>
        <v>82</v>
      </c>
      <c r="E19" s="31">
        <v>48</v>
      </c>
      <c r="F19" s="12">
        <v>34</v>
      </c>
      <c r="G19" s="30">
        <f t="shared" si="5"/>
        <v>366</v>
      </c>
      <c r="H19" s="30">
        <v>190</v>
      </c>
      <c r="I19" s="30">
        <v>176</v>
      </c>
      <c r="J19" s="30">
        <v>-284</v>
      </c>
      <c r="K19" s="30">
        <f t="shared" si="6"/>
        <v>0</v>
      </c>
      <c r="L19" s="30">
        <v>0</v>
      </c>
      <c r="M19" s="30">
        <v>0</v>
      </c>
      <c r="N19" s="30">
        <f t="shared" si="7"/>
        <v>0</v>
      </c>
      <c r="O19" s="30">
        <v>0</v>
      </c>
      <c r="P19" s="30">
        <v>0</v>
      </c>
      <c r="Q19" s="30">
        <f t="shared" si="8"/>
        <v>2</v>
      </c>
      <c r="R19" s="30">
        <v>1</v>
      </c>
      <c r="S19" s="30">
        <v>1</v>
      </c>
      <c r="T19" s="30">
        <f t="shared" si="9"/>
        <v>0</v>
      </c>
      <c r="U19" s="30">
        <v>0</v>
      </c>
      <c r="V19" s="30">
        <v>0</v>
      </c>
      <c r="W19" s="30">
        <v>65</v>
      </c>
      <c r="X19" s="30">
        <v>19</v>
      </c>
      <c r="Y19" s="32">
        <v>3.5966489758322733</v>
      </c>
      <c r="Z19" s="32">
        <v>16.053335672617219</v>
      </c>
      <c r="AA19" s="32">
        <v>-12.456686696784946</v>
      </c>
      <c r="AB19" s="32">
        <v>0</v>
      </c>
      <c r="AC19" s="32">
        <v>0</v>
      </c>
      <c r="AD19" s="32">
        <v>23.8095238095238</v>
      </c>
      <c r="AE19" s="32">
        <v>11.9047619047619</v>
      </c>
      <c r="AF19" s="32">
        <v>11.9047619047619</v>
      </c>
      <c r="AG19" s="32">
        <v>0</v>
      </c>
      <c r="AH19" s="32">
        <v>0</v>
      </c>
      <c r="AI19" s="32">
        <v>0</v>
      </c>
      <c r="AJ19" s="32">
        <v>2.851002236940217</v>
      </c>
      <c r="AK19" s="33">
        <v>0.83336988464406336</v>
      </c>
      <c r="AL19" s="12"/>
      <c r="AM19" s="12"/>
    </row>
    <row r="20" spans="1:39" ht="15" customHeight="1" x14ac:dyDescent="0.15">
      <c r="A20" s="2" t="s">
        <v>54</v>
      </c>
      <c r="B20" s="10"/>
      <c r="C20" s="13">
        <v>29528</v>
      </c>
      <c r="D20" s="12">
        <f t="shared" si="4"/>
        <v>148</v>
      </c>
      <c r="E20" s="31">
        <v>73</v>
      </c>
      <c r="F20" s="12">
        <v>75</v>
      </c>
      <c r="G20" s="30">
        <f t="shared" si="5"/>
        <v>482</v>
      </c>
      <c r="H20" s="30">
        <v>242</v>
      </c>
      <c r="I20" s="30">
        <v>240</v>
      </c>
      <c r="J20" s="30">
        <v>-334</v>
      </c>
      <c r="K20" s="30">
        <f t="shared" si="6"/>
        <v>1</v>
      </c>
      <c r="L20" s="30">
        <v>0</v>
      </c>
      <c r="M20" s="30">
        <v>1</v>
      </c>
      <c r="N20" s="30">
        <f t="shared" si="7"/>
        <v>0</v>
      </c>
      <c r="O20" s="30">
        <v>0</v>
      </c>
      <c r="P20" s="30">
        <v>0</v>
      </c>
      <c r="Q20" s="30">
        <f t="shared" si="8"/>
        <v>2</v>
      </c>
      <c r="R20" s="30">
        <v>0</v>
      </c>
      <c r="S20" s="30">
        <v>2</v>
      </c>
      <c r="T20" s="30">
        <f t="shared" si="9"/>
        <v>0</v>
      </c>
      <c r="U20" s="30">
        <v>0</v>
      </c>
      <c r="V20" s="30">
        <v>0</v>
      </c>
      <c r="W20" s="30">
        <v>100</v>
      </c>
      <c r="X20" s="30">
        <v>56</v>
      </c>
      <c r="Y20" s="32">
        <v>5.0121918179355189</v>
      </c>
      <c r="Z20" s="32">
        <v>16.323489569222431</v>
      </c>
      <c r="AA20" s="32">
        <v>-11.311297751286913</v>
      </c>
      <c r="AB20" s="32">
        <v>6.7567567567567499</v>
      </c>
      <c r="AC20" s="32">
        <v>0</v>
      </c>
      <c r="AD20" s="32">
        <v>13.3333333333333</v>
      </c>
      <c r="AE20" s="32">
        <v>0</v>
      </c>
      <c r="AF20" s="32">
        <v>13.3333333333333</v>
      </c>
      <c r="AG20" s="32">
        <v>0</v>
      </c>
      <c r="AH20" s="32">
        <v>0</v>
      </c>
      <c r="AI20" s="32">
        <v>0</v>
      </c>
      <c r="AJ20" s="32">
        <v>3.3866160931996747</v>
      </c>
      <c r="AK20" s="33">
        <v>1.8965050121918181</v>
      </c>
      <c r="AL20" s="12"/>
      <c r="AM20" s="12"/>
    </row>
    <row r="21" spans="1:39" ht="15" customHeight="1" x14ac:dyDescent="0.15">
      <c r="A21" s="2" t="s">
        <v>57</v>
      </c>
      <c r="B21" s="10"/>
      <c r="C21" s="13">
        <v>29449</v>
      </c>
      <c r="D21" s="12">
        <f t="shared" si="4"/>
        <v>185</v>
      </c>
      <c r="E21" s="31">
        <v>87</v>
      </c>
      <c r="F21" s="12">
        <v>98</v>
      </c>
      <c r="G21" s="30">
        <f t="shared" si="5"/>
        <v>282</v>
      </c>
      <c r="H21" s="30">
        <v>155</v>
      </c>
      <c r="I21" s="30">
        <v>127</v>
      </c>
      <c r="J21" s="30">
        <v>-97</v>
      </c>
      <c r="K21" s="30">
        <f t="shared" si="6"/>
        <v>2</v>
      </c>
      <c r="L21" s="30">
        <v>1</v>
      </c>
      <c r="M21" s="30">
        <v>1</v>
      </c>
      <c r="N21" s="30">
        <f t="shared" si="7"/>
        <v>1</v>
      </c>
      <c r="O21" s="30">
        <v>1</v>
      </c>
      <c r="P21" s="30">
        <v>0</v>
      </c>
      <c r="Q21" s="30">
        <f t="shared" si="8"/>
        <v>8</v>
      </c>
      <c r="R21" s="30">
        <v>3</v>
      </c>
      <c r="S21" s="30">
        <v>5</v>
      </c>
      <c r="T21" s="30">
        <f t="shared" si="9"/>
        <v>1</v>
      </c>
      <c r="U21" s="30">
        <v>0</v>
      </c>
      <c r="V21" s="30">
        <v>1</v>
      </c>
      <c r="W21" s="30">
        <v>139</v>
      </c>
      <c r="X21" s="30">
        <v>46</v>
      </c>
      <c r="Y21" s="32">
        <v>6.2820469285884073</v>
      </c>
      <c r="Z21" s="32">
        <v>9.5758769397942203</v>
      </c>
      <c r="AA21" s="32">
        <v>-3.2938300112058139</v>
      </c>
      <c r="AB21" s="32">
        <v>10.8108108108108</v>
      </c>
      <c r="AC21" s="32">
        <v>5.4054054054053999</v>
      </c>
      <c r="AD21" s="32">
        <v>41.450777202072501</v>
      </c>
      <c r="AE21" s="32">
        <v>15.5440414507772</v>
      </c>
      <c r="AF21" s="32">
        <v>25.906735751295301</v>
      </c>
      <c r="AG21" s="32">
        <v>5.4054054054053999</v>
      </c>
      <c r="AH21" s="32">
        <v>0</v>
      </c>
      <c r="AI21" s="32">
        <v>5.4054054054053999</v>
      </c>
      <c r="AJ21" s="32">
        <v>4.7200244490475054</v>
      </c>
      <c r="AK21" s="33">
        <v>1.5620224795409012</v>
      </c>
      <c r="AL21" s="12"/>
      <c r="AM21" s="12"/>
    </row>
    <row r="22" spans="1:39" ht="15" customHeight="1" x14ac:dyDescent="0.15">
      <c r="B22" s="10"/>
      <c r="C22" s="13"/>
      <c r="D22" s="12"/>
      <c r="E22" s="3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L22" s="12"/>
      <c r="AM22" s="12"/>
    </row>
    <row r="23" spans="1:39" ht="15" customHeight="1" x14ac:dyDescent="0.15">
      <c r="A23" s="2" t="s">
        <v>25</v>
      </c>
      <c r="B23" s="10"/>
      <c r="C23" s="13">
        <f t="shared" ref="C23:I23" si="10">C24</f>
        <v>14518</v>
      </c>
      <c r="D23" s="12">
        <f t="shared" si="10"/>
        <v>79</v>
      </c>
      <c r="E23" s="12">
        <f t="shared" si="10"/>
        <v>45</v>
      </c>
      <c r="F23" s="12">
        <f t="shared" si="10"/>
        <v>34</v>
      </c>
      <c r="G23" s="12">
        <f>G24</f>
        <v>239</v>
      </c>
      <c r="H23" s="12">
        <f t="shared" si="10"/>
        <v>129</v>
      </c>
      <c r="I23" s="12">
        <f t="shared" si="10"/>
        <v>110</v>
      </c>
      <c r="J23" s="12">
        <f>J24</f>
        <v>-160</v>
      </c>
      <c r="K23" s="30">
        <f>SUM(L23:M23)</f>
        <v>0</v>
      </c>
      <c r="L23" s="12">
        <f>L24</f>
        <v>0</v>
      </c>
      <c r="M23" s="12">
        <f>M24</f>
        <v>0</v>
      </c>
      <c r="N23" s="12">
        <f>SUM(O23:P23)</f>
        <v>0</v>
      </c>
      <c r="O23" s="12">
        <f>O24</f>
        <v>0</v>
      </c>
      <c r="P23" s="12">
        <f>P24</f>
        <v>0</v>
      </c>
      <c r="Q23" s="12">
        <f>SUM(R23:S23)</f>
        <v>2</v>
      </c>
      <c r="R23" s="12">
        <f>R24</f>
        <v>0</v>
      </c>
      <c r="S23" s="12">
        <f>S24</f>
        <v>2</v>
      </c>
      <c r="T23" s="12">
        <f>SUM(U23:V23)</f>
        <v>0</v>
      </c>
      <c r="U23" s="12">
        <f t="shared" ref="U23:AC23" si="11">U24</f>
        <v>0</v>
      </c>
      <c r="V23" s="12">
        <f t="shared" si="11"/>
        <v>0</v>
      </c>
      <c r="W23" s="12">
        <f t="shared" si="11"/>
        <v>42</v>
      </c>
      <c r="X23" s="12">
        <f t="shared" si="11"/>
        <v>14</v>
      </c>
      <c r="Y23" s="22">
        <f t="shared" si="11"/>
        <v>5.4415208706433393</v>
      </c>
      <c r="Z23" s="22">
        <f t="shared" si="11"/>
        <v>16.462322633971624</v>
      </c>
      <c r="AA23" s="22">
        <f t="shared" si="11"/>
        <v>-11.020801763328283</v>
      </c>
      <c r="AB23" s="22">
        <f t="shared" si="11"/>
        <v>0</v>
      </c>
      <c r="AC23" s="22">
        <f t="shared" si="11"/>
        <v>0</v>
      </c>
      <c r="AD23" s="22">
        <f>SUM(AE23:AF23)</f>
        <v>24.691358024691301</v>
      </c>
      <c r="AE23" s="22">
        <f>AE24</f>
        <v>0</v>
      </c>
      <c r="AF23" s="22">
        <f>AF24</f>
        <v>24.691358024691301</v>
      </c>
      <c r="AG23" s="22">
        <f>SUM(AH23:AI23)</f>
        <v>0</v>
      </c>
      <c r="AH23" s="22">
        <f>AH24</f>
        <v>0</v>
      </c>
      <c r="AI23" s="22">
        <f>AI24</f>
        <v>0</v>
      </c>
      <c r="AJ23" s="22">
        <f>AJ24</f>
        <v>2.892960462873674</v>
      </c>
      <c r="AK23" s="23">
        <f>AK24</f>
        <v>0.96432015429122475</v>
      </c>
      <c r="AL23" s="12"/>
      <c r="AM23" s="12"/>
    </row>
    <row r="24" spans="1:39" ht="15" customHeight="1" x14ac:dyDescent="0.15">
      <c r="B24" s="2" t="s">
        <v>55</v>
      </c>
      <c r="C24" s="13">
        <v>14518</v>
      </c>
      <c r="D24" s="12">
        <f>SUM(E24:F24)</f>
        <v>79</v>
      </c>
      <c r="E24" s="12">
        <v>45</v>
      </c>
      <c r="F24" s="12">
        <v>34</v>
      </c>
      <c r="G24" s="12">
        <f>SUM(H24:I24)</f>
        <v>239</v>
      </c>
      <c r="H24" s="30">
        <v>129</v>
      </c>
      <c r="I24" s="30">
        <v>110</v>
      </c>
      <c r="J24" s="30">
        <v>-160</v>
      </c>
      <c r="K24" s="30">
        <f>SUM(L24:M24)</f>
        <v>0</v>
      </c>
      <c r="L24" s="12">
        <v>0</v>
      </c>
      <c r="M24" s="12">
        <v>0</v>
      </c>
      <c r="N24" s="12">
        <f>SUM(O24:P24)</f>
        <v>0</v>
      </c>
      <c r="O24" s="12">
        <v>0</v>
      </c>
      <c r="P24" s="12">
        <v>0</v>
      </c>
      <c r="Q24" s="12">
        <f>SUM(R24:S24)</f>
        <v>2</v>
      </c>
      <c r="R24" s="30">
        <v>0</v>
      </c>
      <c r="S24" s="30">
        <v>2</v>
      </c>
      <c r="T24" s="12">
        <f>SUM(U24:V24)</f>
        <v>0</v>
      </c>
      <c r="U24" s="30">
        <v>0</v>
      </c>
      <c r="V24" s="30">
        <v>0</v>
      </c>
      <c r="W24" s="30">
        <v>42</v>
      </c>
      <c r="X24" s="30">
        <v>14</v>
      </c>
      <c r="Y24" s="32">
        <v>5.4415208706433393</v>
      </c>
      <c r="Z24" s="32">
        <v>16.462322633971624</v>
      </c>
      <c r="AA24" s="32">
        <v>-11.020801763328283</v>
      </c>
      <c r="AB24" s="22">
        <v>0</v>
      </c>
      <c r="AC24" s="22">
        <v>0</v>
      </c>
      <c r="AD24" s="32">
        <v>24.691358024691301</v>
      </c>
      <c r="AE24" s="32">
        <v>0</v>
      </c>
      <c r="AF24" s="32">
        <v>24.691358024691301</v>
      </c>
      <c r="AG24" s="32">
        <v>0</v>
      </c>
      <c r="AH24" s="32">
        <v>0</v>
      </c>
      <c r="AI24" s="32">
        <v>0</v>
      </c>
      <c r="AJ24" s="32">
        <v>2.892960462873674</v>
      </c>
      <c r="AK24" s="33">
        <v>0.96432015429122475</v>
      </c>
      <c r="AL24" s="12"/>
      <c r="AM24" s="12"/>
    </row>
    <row r="25" spans="1:39" ht="15" customHeight="1" x14ac:dyDescent="0.15">
      <c r="A25" s="10"/>
      <c r="B25" s="10"/>
      <c r="C25" s="13"/>
      <c r="D25" s="12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  <c r="AL25" s="12"/>
      <c r="AM25" s="12"/>
    </row>
    <row r="26" spans="1:39" ht="15" customHeight="1" x14ac:dyDescent="0.15">
      <c r="A26" s="2" t="s">
        <v>26</v>
      </c>
      <c r="B26" s="10"/>
      <c r="C26" s="13">
        <f>SUM(C27:C30)</f>
        <v>33361</v>
      </c>
      <c r="D26" s="12">
        <f>SUM(E26:F26)</f>
        <v>123</v>
      </c>
      <c r="E26" s="12">
        <f>SUM(E27:E30)</f>
        <v>68</v>
      </c>
      <c r="F26" s="12">
        <f>SUM(F27:F30)</f>
        <v>55</v>
      </c>
      <c r="G26" s="12">
        <f>SUM(H26:I26)</f>
        <v>686</v>
      </c>
      <c r="H26" s="12">
        <f>SUM(H27:H30)</f>
        <v>322</v>
      </c>
      <c r="I26" s="12">
        <f>SUM(I27:I30)</f>
        <v>364</v>
      </c>
      <c r="J26" s="12">
        <f>SUM(J27:J30)</f>
        <v>-563</v>
      </c>
      <c r="K26" s="12">
        <f>SUM(L26:M26)</f>
        <v>0</v>
      </c>
      <c r="L26" s="12">
        <f>SUM(L27:L30)</f>
        <v>0</v>
      </c>
      <c r="M26" s="12">
        <f>SUM(M27:M30)</f>
        <v>0</v>
      </c>
      <c r="N26" s="12">
        <f>SUM(O26:P26)</f>
        <v>0</v>
      </c>
      <c r="O26" s="12">
        <f>SUM(O27:O30)</f>
        <v>0</v>
      </c>
      <c r="P26" s="12">
        <f>SUM(P27:P30)</f>
        <v>0</v>
      </c>
      <c r="Q26" s="12">
        <f>SUM(R26:S26)</f>
        <v>4</v>
      </c>
      <c r="R26" s="12">
        <f>SUM(R27:R30)</f>
        <v>3</v>
      </c>
      <c r="S26" s="12">
        <f>SUM(S27:S30)</f>
        <v>1</v>
      </c>
      <c r="T26" s="12">
        <f>SUM(U26:V26)</f>
        <v>1</v>
      </c>
      <c r="U26" s="12">
        <f>SUM(U27:U30)</f>
        <v>1</v>
      </c>
      <c r="V26" s="12">
        <f>SUM(V27:V30)</f>
        <v>0</v>
      </c>
      <c r="W26" s="12">
        <f>SUM(W27:W30)</f>
        <v>124</v>
      </c>
      <c r="X26" s="12">
        <f>SUM(X27:X30)</f>
        <v>57</v>
      </c>
      <c r="Y26" s="24">
        <f>D26/C26*1000</f>
        <v>3.6869398399328555</v>
      </c>
      <c r="Z26" s="24">
        <f>G26/C26*1000</f>
        <v>20.56293276580438</v>
      </c>
      <c r="AA26" s="25">
        <f>J26/C26*1000</f>
        <v>-16.875992925871529</v>
      </c>
      <c r="AB26" s="22">
        <f>K26/D26*1000</f>
        <v>0</v>
      </c>
      <c r="AC26" s="22">
        <f>N26/D26*1000</f>
        <v>0</v>
      </c>
      <c r="AD26" s="32">
        <f>Q26/(D26+Q26)*1000</f>
        <v>31.496062992125985</v>
      </c>
      <c r="AE26" s="24">
        <f>R26/(D26+Q26)*1000</f>
        <v>23.622047244094489</v>
      </c>
      <c r="AF26" s="24">
        <f>S26/(D26+Q26)*1000</f>
        <v>7.8740157480314963</v>
      </c>
      <c r="AG26" s="24">
        <f>T26/(D26+U26)*1000</f>
        <v>8.064516129032258</v>
      </c>
      <c r="AH26" s="24">
        <f>U26/(D26+U26)*1000</f>
        <v>8.064516129032258</v>
      </c>
      <c r="AI26" s="22">
        <f>V26/D26*1000</f>
        <v>0</v>
      </c>
      <c r="AJ26" s="24">
        <f>W26/C26*1000</f>
        <v>3.7169149605827161</v>
      </c>
      <c r="AK26" s="26">
        <f>X26/C26*1000</f>
        <v>1.7085818770420551</v>
      </c>
      <c r="AL26" s="12"/>
      <c r="AM26" s="12"/>
    </row>
    <row r="27" spans="1:39" ht="15" customHeight="1" x14ac:dyDescent="0.15">
      <c r="B27" s="10" t="s">
        <v>12</v>
      </c>
      <c r="C27" s="13">
        <v>991</v>
      </c>
      <c r="D27" s="12">
        <f>SUM(E27:F27)</f>
        <v>4</v>
      </c>
      <c r="E27" s="31">
        <v>1</v>
      </c>
      <c r="F27" s="12">
        <v>3</v>
      </c>
      <c r="G27" s="30">
        <f>H27+I27</f>
        <v>31</v>
      </c>
      <c r="H27" s="30">
        <v>14</v>
      </c>
      <c r="I27" s="30">
        <v>17</v>
      </c>
      <c r="J27" s="30">
        <v>-27</v>
      </c>
      <c r="K27" s="12">
        <f>SUM(L27:M27)</f>
        <v>0</v>
      </c>
      <c r="L27" s="12">
        <v>0</v>
      </c>
      <c r="M27" s="12">
        <v>0</v>
      </c>
      <c r="N27" s="12">
        <f>SUM(O27:P27)</f>
        <v>0</v>
      </c>
      <c r="O27" s="12">
        <v>0</v>
      </c>
      <c r="P27" s="12">
        <v>0</v>
      </c>
      <c r="Q27" s="12">
        <f>SUM(R27:S27)</f>
        <v>0</v>
      </c>
      <c r="R27" s="30">
        <v>0</v>
      </c>
      <c r="S27" s="30">
        <v>0</v>
      </c>
      <c r="T27" s="12">
        <f>SUM(U27:V27)</f>
        <v>0</v>
      </c>
      <c r="U27" s="30">
        <v>0</v>
      </c>
      <c r="V27" s="30">
        <v>0</v>
      </c>
      <c r="W27" s="30">
        <v>5</v>
      </c>
      <c r="X27" s="30">
        <v>4</v>
      </c>
      <c r="Y27" s="32">
        <v>4.0363269424823409</v>
      </c>
      <c r="Z27" s="32">
        <v>31.281533804238144</v>
      </c>
      <c r="AA27" s="32">
        <v>-27.245206861755804</v>
      </c>
      <c r="AB27" s="22">
        <v>0</v>
      </c>
      <c r="AC27" s="2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5.0454086781029259</v>
      </c>
      <c r="AK27" s="33">
        <v>4.0363269424823409</v>
      </c>
      <c r="AL27" s="12"/>
      <c r="AM27" s="12"/>
    </row>
    <row r="28" spans="1:39" ht="15" customHeight="1" x14ac:dyDescent="0.15">
      <c r="B28" s="10" t="s">
        <v>13</v>
      </c>
      <c r="C28" s="13">
        <v>10860</v>
      </c>
      <c r="D28" s="12">
        <f>SUM(E28:F28)</f>
        <v>27</v>
      </c>
      <c r="E28" s="31">
        <v>15</v>
      </c>
      <c r="F28" s="31">
        <v>12</v>
      </c>
      <c r="G28" s="30">
        <f>H28+I28</f>
        <v>278</v>
      </c>
      <c r="H28" s="30">
        <v>129</v>
      </c>
      <c r="I28" s="30">
        <v>149</v>
      </c>
      <c r="J28" s="30">
        <v>-251</v>
      </c>
      <c r="K28" s="12">
        <f>SUM(L28:M28)</f>
        <v>0</v>
      </c>
      <c r="L28" s="12">
        <v>0</v>
      </c>
      <c r="M28" s="12">
        <v>0</v>
      </c>
      <c r="N28" s="12">
        <f>SUM(O28:P28)</f>
        <v>0</v>
      </c>
      <c r="O28" s="12">
        <v>0</v>
      </c>
      <c r="P28" s="12">
        <v>0</v>
      </c>
      <c r="Q28" s="12">
        <f>SUM(R28:S28)</f>
        <v>1</v>
      </c>
      <c r="R28" s="30">
        <v>1</v>
      </c>
      <c r="S28" s="30">
        <v>0</v>
      </c>
      <c r="T28" s="12">
        <f>SUM(U28:V28)</f>
        <v>0</v>
      </c>
      <c r="U28" s="30">
        <v>0</v>
      </c>
      <c r="V28" s="30">
        <v>0</v>
      </c>
      <c r="W28" s="30">
        <v>33</v>
      </c>
      <c r="X28" s="30">
        <v>13</v>
      </c>
      <c r="Y28" s="32">
        <v>2.4861878453038671</v>
      </c>
      <c r="Z28" s="32">
        <v>25.598526703499079</v>
      </c>
      <c r="AA28" s="32">
        <v>-23.112338858195212</v>
      </c>
      <c r="AB28" s="22">
        <v>0</v>
      </c>
      <c r="AC28" s="22">
        <v>0</v>
      </c>
      <c r="AD28" s="32">
        <v>35.714285714285701</v>
      </c>
      <c r="AE28" s="32">
        <v>35.714285714285701</v>
      </c>
      <c r="AF28" s="32">
        <v>0</v>
      </c>
      <c r="AG28" s="32">
        <v>0</v>
      </c>
      <c r="AH28" s="32">
        <v>0</v>
      </c>
      <c r="AI28" s="32">
        <v>0</v>
      </c>
      <c r="AJ28" s="32">
        <v>3.0386740331491717</v>
      </c>
      <c r="AK28" s="33">
        <v>1.1970534069981584</v>
      </c>
      <c r="AL28" s="12"/>
      <c r="AM28" s="12"/>
    </row>
    <row r="29" spans="1:39" ht="15" customHeight="1" x14ac:dyDescent="0.15">
      <c r="B29" s="10" t="s">
        <v>14</v>
      </c>
      <c r="C29" s="13">
        <v>7278</v>
      </c>
      <c r="D29" s="12">
        <f>SUM(E29:F29)</f>
        <v>21</v>
      </c>
      <c r="E29" s="31">
        <v>8</v>
      </c>
      <c r="F29" s="31">
        <v>13</v>
      </c>
      <c r="G29" s="30">
        <f>H29+I29</f>
        <v>147</v>
      </c>
      <c r="H29" s="30">
        <v>66</v>
      </c>
      <c r="I29" s="30">
        <v>81</v>
      </c>
      <c r="J29" s="30">
        <v>-126</v>
      </c>
      <c r="K29" s="12">
        <f>SUM(L29:M29)</f>
        <v>0</v>
      </c>
      <c r="L29" s="12">
        <v>0</v>
      </c>
      <c r="M29" s="12">
        <v>0</v>
      </c>
      <c r="N29" s="12">
        <f>SUM(O29:P29)</f>
        <v>0</v>
      </c>
      <c r="O29" s="12">
        <v>0</v>
      </c>
      <c r="P29" s="12">
        <v>0</v>
      </c>
      <c r="Q29" s="12">
        <f>SUM(R29:S29)</f>
        <v>0</v>
      </c>
      <c r="R29" s="30">
        <v>0</v>
      </c>
      <c r="S29" s="30">
        <v>0</v>
      </c>
      <c r="T29" s="12">
        <f>SUM(U29:V29)</f>
        <v>0</v>
      </c>
      <c r="U29" s="30">
        <v>0</v>
      </c>
      <c r="V29" s="30">
        <v>0</v>
      </c>
      <c r="W29" s="30">
        <v>25</v>
      </c>
      <c r="X29" s="30">
        <v>7</v>
      </c>
      <c r="Y29" s="32">
        <v>2.8854080791426213</v>
      </c>
      <c r="Z29" s="32">
        <v>20.197856553998353</v>
      </c>
      <c r="AA29" s="32">
        <v>-17.312448474855728</v>
      </c>
      <c r="AB29" s="22">
        <v>0</v>
      </c>
      <c r="AC29" s="2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3.4350096180269305</v>
      </c>
      <c r="AK29" s="33">
        <v>0.96180269304754051</v>
      </c>
      <c r="AL29" s="12"/>
      <c r="AM29" s="12"/>
    </row>
    <row r="30" spans="1:39" ht="15" customHeight="1" x14ac:dyDescent="0.15">
      <c r="B30" s="10" t="s">
        <v>63</v>
      </c>
      <c r="C30" s="13">
        <v>14232</v>
      </c>
      <c r="D30" s="12">
        <f>SUM(E30:F30)</f>
        <v>71</v>
      </c>
      <c r="E30" s="31">
        <v>44</v>
      </c>
      <c r="F30" s="31">
        <v>27</v>
      </c>
      <c r="G30" s="30">
        <f>H30+I30</f>
        <v>230</v>
      </c>
      <c r="H30" s="30">
        <v>113</v>
      </c>
      <c r="I30" s="30">
        <v>117</v>
      </c>
      <c r="J30" s="30">
        <v>-159</v>
      </c>
      <c r="K30" s="12">
        <f>SUM(L30:M30)</f>
        <v>0</v>
      </c>
      <c r="L30" s="12">
        <v>0</v>
      </c>
      <c r="M30" s="12">
        <v>0</v>
      </c>
      <c r="N30" s="12">
        <f>SUM(O30:P30)</f>
        <v>0</v>
      </c>
      <c r="O30" s="12">
        <v>0</v>
      </c>
      <c r="P30" s="12">
        <v>0</v>
      </c>
      <c r="Q30" s="12">
        <f>SUM(R30:S30)</f>
        <v>3</v>
      </c>
      <c r="R30" s="30">
        <v>2</v>
      </c>
      <c r="S30" s="30">
        <v>1</v>
      </c>
      <c r="T30" s="12">
        <f>SUM(U30:V30)</f>
        <v>1</v>
      </c>
      <c r="U30" s="30">
        <v>1</v>
      </c>
      <c r="V30" s="30">
        <v>0</v>
      </c>
      <c r="W30" s="30">
        <v>61</v>
      </c>
      <c r="X30" s="30">
        <v>33</v>
      </c>
      <c r="Y30" s="32">
        <v>4.9887577290612706</v>
      </c>
      <c r="Z30" s="32">
        <v>16.160764474423832</v>
      </c>
      <c r="AA30" s="32">
        <v>-11.172006745362562</v>
      </c>
      <c r="AB30" s="22">
        <v>0</v>
      </c>
      <c r="AC30" s="22">
        <v>0</v>
      </c>
      <c r="AD30" s="32">
        <v>40.540540540540498</v>
      </c>
      <c r="AE30" s="32">
        <v>27.027027027027</v>
      </c>
      <c r="AF30" s="32">
        <v>13.5135135135135</v>
      </c>
      <c r="AG30" s="32">
        <v>13.8888888888888</v>
      </c>
      <c r="AH30" s="32">
        <v>13.8888888888888</v>
      </c>
      <c r="AI30" s="32">
        <v>0</v>
      </c>
      <c r="AJ30" s="32">
        <v>4.2861157953906686</v>
      </c>
      <c r="AK30" s="33">
        <v>2.3187183811129848</v>
      </c>
      <c r="AL30" s="12"/>
      <c r="AM30" s="12"/>
    </row>
    <row r="31" spans="1:39" ht="15" customHeight="1" x14ac:dyDescent="0.15">
      <c r="A31" s="10"/>
      <c r="B31" s="10"/>
      <c r="C31" s="13"/>
      <c r="D31" s="12"/>
      <c r="E31" s="3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12"/>
      <c r="AM31" s="12"/>
    </row>
    <row r="32" spans="1:39" ht="15" customHeight="1" x14ac:dyDescent="0.15">
      <c r="A32" s="2" t="s">
        <v>27</v>
      </c>
      <c r="B32" s="10"/>
      <c r="C32" s="13">
        <f t="shared" ref="C32:I32" si="12">C33</f>
        <v>20102</v>
      </c>
      <c r="D32" s="12">
        <f t="shared" si="12"/>
        <v>198</v>
      </c>
      <c r="E32" s="12">
        <f t="shared" si="12"/>
        <v>106</v>
      </c>
      <c r="F32" s="12">
        <f t="shared" si="12"/>
        <v>92</v>
      </c>
      <c r="G32" s="12">
        <f t="shared" si="12"/>
        <v>140</v>
      </c>
      <c r="H32" s="12">
        <f t="shared" si="12"/>
        <v>70</v>
      </c>
      <c r="I32" s="12">
        <f t="shared" si="12"/>
        <v>70</v>
      </c>
      <c r="J32" s="12">
        <f>J33</f>
        <v>58</v>
      </c>
      <c r="K32" s="12">
        <f>SUM(L32:M32)</f>
        <v>0</v>
      </c>
      <c r="L32" s="12">
        <f>L33</f>
        <v>0</v>
      </c>
      <c r="M32" s="12">
        <f>M33</f>
        <v>0</v>
      </c>
      <c r="N32" s="12">
        <f>SUM(O32:P32)</f>
        <v>0</v>
      </c>
      <c r="O32" s="12">
        <f>O33</f>
        <v>0</v>
      </c>
      <c r="P32" s="12">
        <f>P33</f>
        <v>0</v>
      </c>
      <c r="Q32" s="12">
        <f>SUM(R32:S32)</f>
        <v>3</v>
      </c>
      <c r="R32" s="12">
        <f>R33</f>
        <v>0</v>
      </c>
      <c r="S32" s="12">
        <f>S33</f>
        <v>3</v>
      </c>
      <c r="T32" s="12">
        <f>SUM(U32:V32)</f>
        <v>0</v>
      </c>
      <c r="U32" s="12">
        <f t="shared" ref="U32:AC32" si="13">U33</f>
        <v>0</v>
      </c>
      <c r="V32" s="12">
        <f t="shared" si="13"/>
        <v>0</v>
      </c>
      <c r="W32" s="12">
        <f t="shared" si="13"/>
        <v>131</v>
      </c>
      <c r="X32" s="12">
        <f t="shared" si="13"/>
        <v>39</v>
      </c>
      <c r="Y32" s="22">
        <f t="shared" si="13"/>
        <v>9.8497661924186648</v>
      </c>
      <c r="Z32" s="22">
        <f t="shared" si="13"/>
        <v>6.9644811461546112</v>
      </c>
      <c r="AA32" s="22">
        <f t="shared" si="13"/>
        <v>2.8852850462640536</v>
      </c>
      <c r="AB32" s="22">
        <f t="shared" si="13"/>
        <v>0</v>
      </c>
      <c r="AC32" s="22">
        <f t="shared" si="13"/>
        <v>0</v>
      </c>
      <c r="AD32" s="32">
        <f>SUM(AE32:AF32)</f>
        <v>14.9253731343283</v>
      </c>
      <c r="AE32" s="22">
        <f>AE33</f>
        <v>0</v>
      </c>
      <c r="AF32" s="22">
        <f>AF33</f>
        <v>14.9253731343283</v>
      </c>
      <c r="AG32" s="22">
        <f>SUM(AH32:AI32)</f>
        <v>0</v>
      </c>
      <c r="AH32" s="22">
        <f>AH33</f>
        <v>0</v>
      </c>
      <c r="AI32" s="22">
        <f>AI33</f>
        <v>0</v>
      </c>
      <c r="AJ32" s="22">
        <f>AJ33</f>
        <v>6.5167645010446709</v>
      </c>
      <c r="AK32" s="23">
        <f>AK33</f>
        <v>1.9401054621430704</v>
      </c>
      <c r="AL32" s="12"/>
      <c r="AM32" s="12"/>
    </row>
    <row r="33" spans="1:42" ht="15" customHeight="1" x14ac:dyDescent="0.15">
      <c r="B33" s="10" t="s">
        <v>15</v>
      </c>
      <c r="C33" s="13">
        <v>20102</v>
      </c>
      <c r="D33" s="12">
        <f>SUM(E33:F33)</f>
        <v>198</v>
      </c>
      <c r="E33" s="12">
        <v>106</v>
      </c>
      <c r="F33" s="12">
        <v>92</v>
      </c>
      <c r="G33" s="12">
        <f>SUM(H33:I33)</f>
        <v>140</v>
      </c>
      <c r="H33" s="30">
        <v>70</v>
      </c>
      <c r="I33" s="30">
        <v>70</v>
      </c>
      <c r="J33" s="30">
        <v>58</v>
      </c>
      <c r="K33" s="30">
        <f>SUM(L33:M33)</f>
        <v>0</v>
      </c>
      <c r="L33" s="12">
        <v>0</v>
      </c>
      <c r="M33" s="12">
        <v>0</v>
      </c>
      <c r="N33" s="12">
        <f>SUM(O33:P33)</f>
        <v>0</v>
      </c>
      <c r="O33" s="12">
        <v>0</v>
      </c>
      <c r="P33" s="12">
        <v>0</v>
      </c>
      <c r="Q33" s="12">
        <f>SUM(R33:S33)</f>
        <v>3</v>
      </c>
      <c r="R33" s="30">
        <v>0</v>
      </c>
      <c r="S33" s="30">
        <v>3</v>
      </c>
      <c r="T33" s="12">
        <f>SUM(U33:V33)</f>
        <v>0</v>
      </c>
      <c r="U33" s="30">
        <v>0</v>
      </c>
      <c r="V33" s="30">
        <v>0</v>
      </c>
      <c r="W33" s="30">
        <v>131</v>
      </c>
      <c r="X33" s="30">
        <v>39</v>
      </c>
      <c r="Y33" s="32">
        <v>9.8497661924186648</v>
      </c>
      <c r="Z33" s="32">
        <v>6.9644811461546112</v>
      </c>
      <c r="AA33" s="32">
        <v>2.8852850462640536</v>
      </c>
      <c r="AB33" s="22">
        <v>0</v>
      </c>
      <c r="AC33" s="22">
        <v>0</v>
      </c>
      <c r="AD33" s="32">
        <v>14.9253731343283</v>
      </c>
      <c r="AE33" s="32">
        <v>0</v>
      </c>
      <c r="AF33" s="32">
        <v>14.9253731343283</v>
      </c>
      <c r="AG33" s="22">
        <v>0</v>
      </c>
      <c r="AH33" s="32">
        <v>0</v>
      </c>
      <c r="AI33" s="32">
        <v>0</v>
      </c>
      <c r="AJ33" s="32">
        <v>6.5167645010446709</v>
      </c>
      <c r="AK33" s="33">
        <v>1.9401054621430704</v>
      </c>
      <c r="AL33" s="12"/>
      <c r="AM33" s="12"/>
    </row>
    <row r="34" spans="1:42" ht="15" customHeight="1" x14ac:dyDescent="0.15">
      <c r="B34" s="10"/>
      <c r="C34" s="13"/>
      <c r="D34" s="12"/>
      <c r="E34" s="3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12"/>
      <c r="AM34" s="12"/>
    </row>
    <row r="35" spans="1:42" ht="15" customHeight="1" x14ac:dyDescent="0.15">
      <c r="A35" s="2" t="s">
        <v>28</v>
      </c>
      <c r="B35" s="10"/>
      <c r="C35" s="13">
        <f>SUM(C36:C41)</f>
        <v>47621</v>
      </c>
      <c r="D35" s="12">
        <f>SUM(E35:F35)</f>
        <v>385</v>
      </c>
      <c r="E35" s="12">
        <f>SUM(E36:E41)</f>
        <v>187</v>
      </c>
      <c r="F35" s="12">
        <f>SUM(F36:F41)</f>
        <v>198</v>
      </c>
      <c r="G35" s="12">
        <f>SUM(H35:I35)</f>
        <v>460</v>
      </c>
      <c r="H35" s="12">
        <f>SUM(H36:H41)</f>
        <v>247</v>
      </c>
      <c r="I35" s="12">
        <f>SUM(I36:I41)</f>
        <v>213</v>
      </c>
      <c r="J35" s="12">
        <f>SUM(J36:J41)</f>
        <v>-75</v>
      </c>
      <c r="K35" s="12">
        <f>SUM(L35)</f>
        <v>0</v>
      </c>
      <c r="L35" s="12">
        <f>SUM(L36:L41)</f>
        <v>0</v>
      </c>
      <c r="M35" s="12">
        <f>SUM(M36:M41)</f>
        <v>0</v>
      </c>
      <c r="N35" s="12">
        <f>SUM(O35:P35)</f>
        <v>0</v>
      </c>
      <c r="O35" s="12">
        <f>SUM(O36:O41)</f>
        <v>0</v>
      </c>
      <c r="P35" s="12">
        <f>SUM(P36:P41)</f>
        <v>0</v>
      </c>
      <c r="Q35" s="12">
        <f>SUM(R35:S35)</f>
        <v>3</v>
      </c>
      <c r="R35" s="12">
        <f>SUM(R36:R41)</f>
        <v>1</v>
      </c>
      <c r="S35" s="12">
        <f>SUM(S36:S41)</f>
        <v>2</v>
      </c>
      <c r="T35" s="12">
        <f>SUM(U35:V35)</f>
        <v>0</v>
      </c>
      <c r="U35" s="12">
        <f>SUM(U36:U41)</f>
        <v>0</v>
      </c>
      <c r="V35" s="12">
        <f>SUM(V36:V41)</f>
        <v>0</v>
      </c>
      <c r="W35" s="12">
        <f>SUM(W36:W41)</f>
        <v>248</v>
      </c>
      <c r="X35" s="12">
        <f>SUM(X36:X41)</f>
        <v>77</v>
      </c>
      <c r="Y35" s="24">
        <f>D35/C35*1000</f>
        <v>8.0846685285903277</v>
      </c>
      <c r="Z35" s="24">
        <f>G35/C35*1000</f>
        <v>9.6596039562377953</v>
      </c>
      <c r="AA35" s="25">
        <f>J35/C35*1000</f>
        <v>-1.5749354276474665</v>
      </c>
      <c r="AB35" s="22">
        <f>K35/D35*1000</f>
        <v>0</v>
      </c>
      <c r="AC35" s="22">
        <f>N35/D35*1000</f>
        <v>0</v>
      </c>
      <c r="AD35" s="24">
        <f>Q35/(D35+Q35)*1000</f>
        <v>7.731958762886598</v>
      </c>
      <c r="AE35" s="24">
        <f>R35/(D35+Q35)*1000</f>
        <v>2.5773195876288661</v>
      </c>
      <c r="AF35" s="24">
        <f>S35/(D35+Q35)*1000</f>
        <v>5.1546391752577323</v>
      </c>
      <c r="AG35" s="22">
        <f>T35/(D35+U35)*1000</f>
        <v>0</v>
      </c>
      <c r="AH35" s="22">
        <f>U35/(D35+U35)*1000</f>
        <v>0</v>
      </c>
      <c r="AI35" s="22">
        <f>V35/D35*1000</f>
        <v>0</v>
      </c>
      <c r="AJ35" s="24">
        <f>W35/C35*1000</f>
        <v>5.2077864807542884</v>
      </c>
      <c r="AK35" s="26">
        <f>X35/C35*1000</f>
        <v>1.6169337057180655</v>
      </c>
      <c r="AL35" s="12"/>
      <c r="AM35" s="12"/>
    </row>
    <row r="36" spans="1:42" ht="15" customHeight="1" x14ac:dyDescent="0.15">
      <c r="B36" s="10" t="s">
        <v>16</v>
      </c>
      <c r="C36" s="13">
        <v>1602</v>
      </c>
      <c r="D36" s="12">
        <f t="shared" ref="D36:D41" si="14">SUM(E36:F36)</f>
        <v>7</v>
      </c>
      <c r="E36" s="31">
        <v>3</v>
      </c>
      <c r="F36" s="31">
        <v>4</v>
      </c>
      <c r="G36" s="12">
        <f t="shared" ref="G36:G41" si="15">SUM(H36:I36)</f>
        <v>25</v>
      </c>
      <c r="H36" s="30">
        <v>15</v>
      </c>
      <c r="I36" s="30">
        <v>10</v>
      </c>
      <c r="J36" s="30">
        <v>-18</v>
      </c>
      <c r="K36" s="12">
        <f t="shared" ref="K36:K41" si="16">SUM(L36)</f>
        <v>0</v>
      </c>
      <c r="L36" s="12">
        <v>0</v>
      </c>
      <c r="M36" s="12">
        <v>0</v>
      </c>
      <c r="N36" s="12">
        <f t="shared" ref="N36:N41" si="17">SUM(O36:P36)</f>
        <v>0</v>
      </c>
      <c r="O36" s="12">
        <v>0</v>
      </c>
      <c r="P36" s="12">
        <v>0</v>
      </c>
      <c r="Q36" s="12">
        <f t="shared" ref="Q36:Q41" si="18">SUM(R36:S36)</f>
        <v>0</v>
      </c>
      <c r="R36" s="30">
        <v>0</v>
      </c>
      <c r="S36" s="30">
        <v>0</v>
      </c>
      <c r="T36" s="12">
        <f t="shared" ref="T36:T41" si="19">SUM(U36:V36)</f>
        <v>0</v>
      </c>
      <c r="U36" s="30">
        <v>0</v>
      </c>
      <c r="V36" s="30">
        <v>0</v>
      </c>
      <c r="W36" s="30">
        <v>6</v>
      </c>
      <c r="X36" s="30">
        <v>1</v>
      </c>
      <c r="Y36" s="32">
        <v>4.369538077403246</v>
      </c>
      <c r="Z36" s="32">
        <v>15.605493133583021</v>
      </c>
      <c r="AA36" s="32">
        <v>-11.235955056179776</v>
      </c>
      <c r="AB36" s="22">
        <v>0</v>
      </c>
      <c r="AC36" s="22">
        <v>0</v>
      </c>
      <c r="AD36" s="32">
        <v>0</v>
      </c>
      <c r="AE36" s="32">
        <v>0</v>
      </c>
      <c r="AF36" s="32">
        <v>0</v>
      </c>
      <c r="AG36" s="22">
        <v>0</v>
      </c>
      <c r="AH36" s="22">
        <v>0</v>
      </c>
      <c r="AI36" s="22">
        <v>0</v>
      </c>
      <c r="AJ36" s="32">
        <v>3.7453183520599245</v>
      </c>
      <c r="AK36" s="33">
        <v>0.62421972534332082</v>
      </c>
      <c r="AL36" s="12"/>
      <c r="AM36" s="12"/>
    </row>
    <row r="37" spans="1:42" ht="15" customHeight="1" x14ac:dyDescent="0.15">
      <c r="B37" s="10" t="s">
        <v>17</v>
      </c>
      <c r="C37" s="13">
        <v>4093</v>
      </c>
      <c r="D37" s="12">
        <f t="shared" si="14"/>
        <v>17</v>
      </c>
      <c r="E37" s="31">
        <v>6</v>
      </c>
      <c r="F37" s="31">
        <v>11</v>
      </c>
      <c r="G37" s="12">
        <f t="shared" si="15"/>
        <v>46</v>
      </c>
      <c r="H37" s="30">
        <v>26</v>
      </c>
      <c r="I37" s="30">
        <v>20</v>
      </c>
      <c r="J37" s="30">
        <v>-29</v>
      </c>
      <c r="K37" s="12">
        <f t="shared" si="16"/>
        <v>0</v>
      </c>
      <c r="L37" s="12">
        <v>0</v>
      </c>
      <c r="M37" s="12">
        <v>0</v>
      </c>
      <c r="N37" s="12">
        <f t="shared" si="17"/>
        <v>0</v>
      </c>
      <c r="O37" s="12">
        <v>0</v>
      </c>
      <c r="P37" s="12">
        <v>0</v>
      </c>
      <c r="Q37" s="12">
        <f t="shared" si="18"/>
        <v>0</v>
      </c>
      <c r="R37" s="30">
        <v>0</v>
      </c>
      <c r="S37" s="30">
        <v>0</v>
      </c>
      <c r="T37" s="12">
        <f t="shared" si="19"/>
        <v>0</v>
      </c>
      <c r="U37" s="30">
        <v>0</v>
      </c>
      <c r="V37" s="30">
        <v>0</v>
      </c>
      <c r="W37" s="30">
        <v>12</v>
      </c>
      <c r="X37" s="30">
        <v>8</v>
      </c>
      <c r="Y37" s="32">
        <v>4.153432689958465</v>
      </c>
      <c r="Z37" s="32">
        <v>11.238700219887614</v>
      </c>
      <c r="AA37" s="32">
        <v>-7.0852675299291477</v>
      </c>
      <c r="AB37" s="22">
        <v>0</v>
      </c>
      <c r="AC37" s="22">
        <v>0</v>
      </c>
      <c r="AD37" s="32">
        <v>0</v>
      </c>
      <c r="AE37" s="32">
        <v>0</v>
      </c>
      <c r="AF37" s="32">
        <v>0</v>
      </c>
      <c r="AG37" s="22">
        <v>0</v>
      </c>
      <c r="AH37" s="22">
        <v>0</v>
      </c>
      <c r="AI37" s="22">
        <v>0</v>
      </c>
      <c r="AJ37" s="32">
        <v>2.9318348399706817</v>
      </c>
      <c r="AK37" s="33">
        <v>1.9545565599804542</v>
      </c>
      <c r="AL37" s="12"/>
      <c r="AM37" s="12"/>
    </row>
    <row r="38" spans="1:42" ht="15" customHeight="1" x14ac:dyDescent="0.15">
      <c r="B38" s="10" t="s">
        <v>18</v>
      </c>
      <c r="C38" s="13">
        <v>8975</v>
      </c>
      <c r="D38" s="12">
        <f t="shared" si="14"/>
        <v>80</v>
      </c>
      <c r="E38" s="31">
        <v>37</v>
      </c>
      <c r="F38" s="31">
        <v>43</v>
      </c>
      <c r="G38" s="12">
        <f t="shared" si="15"/>
        <v>78</v>
      </c>
      <c r="H38" s="30">
        <v>39</v>
      </c>
      <c r="I38" s="30">
        <v>39</v>
      </c>
      <c r="J38" s="30">
        <v>2</v>
      </c>
      <c r="K38" s="12">
        <f t="shared" si="16"/>
        <v>0</v>
      </c>
      <c r="L38" s="12">
        <v>0</v>
      </c>
      <c r="M38" s="12">
        <v>0</v>
      </c>
      <c r="N38" s="12">
        <f t="shared" si="17"/>
        <v>0</v>
      </c>
      <c r="O38" s="12">
        <v>0</v>
      </c>
      <c r="P38" s="12">
        <v>0</v>
      </c>
      <c r="Q38" s="12">
        <f t="shared" si="18"/>
        <v>0</v>
      </c>
      <c r="R38" s="30">
        <v>0</v>
      </c>
      <c r="S38" s="30">
        <v>0</v>
      </c>
      <c r="T38" s="12">
        <f t="shared" si="19"/>
        <v>0</v>
      </c>
      <c r="U38" s="30">
        <v>0</v>
      </c>
      <c r="V38" s="30">
        <v>0</v>
      </c>
      <c r="W38" s="30">
        <v>86</v>
      </c>
      <c r="X38" s="30">
        <v>19</v>
      </c>
      <c r="Y38" s="32">
        <v>8.9136490250696383</v>
      </c>
      <c r="Z38" s="32">
        <v>8.6908077994428972</v>
      </c>
      <c r="AA38" s="32">
        <v>0.22284122562674094</v>
      </c>
      <c r="AB38" s="22">
        <v>0</v>
      </c>
      <c r="AC38" s="22">
        <v>0</v>
      </c>
      <c r="AD38" s="32">
        <v>0</v>
      </c>
      <c r="AE38" s="32">
        <v>0</v>
      </c>
      <c r="AF38" s="32">
        <v>0</v>
      </c>
      <c r="AG38" s="22">
        <v>0</v>
      </c>
      <c r="AH38" s="22">
        <v>0</v>
      </c>
      <c r="AI38" s="22">
        <v>0</v>
      </c>
      <c r="AJ38" s="32">
        <v>9.5821727019498617</v>
      </c>
      <c r="AK38" s="33">
        <v>2.116991643454039</v>
      </c>
      <c r="AL38" s="12"/>
      <c r="AM38" s="12"/>
    </row>
    <row r="39" spans="1:42" ht="15" customHeight="1" x14ac:dyDescent="0.15">
      <c r="B39" s="10" t="s">
        <v>19</v>
      </c>
      <c r="C39" s="13">
        <v>4987</v>
      </c>
      <c r="D39" s="12">
        <f t="shared" si="14"/>
        <v>39</v>
      </c>
      <c r="E39" s="31">
        <v>26</v>
      </c>
      <c r="F39" s="31">
        <v>13</v>
      </c>
      <c r="G39" s="12">
        <f t="shared" si="15"/>
        <v>42</v>
      </c>
      <c r="H39" s="30">
        <v>24</v>
      </c>
      <c r="I39" s="30">
        <v>18</v>
      </c>
      <c r="J39" s="30">
        <v>-3</v>
      </c>
      <c r="K39" s="12">
        <f t="shared" si="16"/>
        <v>0</v>
      </c>
      <c r="L39" s="12">
        <v>0</v>
      </c>
      <c r="M39" s="12">
        <v>0</v>
      </c>
      <c r="N39" s="12">
        <f t="shared" si="17"/>
        <v>0</v>
      </c>
      <c r="O39" s="12">
        <v>0</v>
      </c>
      <c r="P39" s="12">
        <v>0</v>
      </c>
      <c r="Q39" s="12">
        <f t="shared" si="18"/>
        <v>1</v>
      </c>
      <c r="R39" s="30">
        <v>0</v>
      </c>
      <c r="S39" s="30">
        <v>1</v>
      </c>
      <c r="T39" s="12">
        <f t="shared" si="19"/>
        <v>0</v>
      </c>
      <c r="U39" s="30">
        <v>0</v>
      </c>
      <c r="V39" s="30">
        <v>0</v>
      </c>
      <c r="W39" s="30">
        <v>21</v>
      </c>
      <c r="X39" s="30">
        <v>10</v>
      </c>
      <c r="Y39" s="32">
        <v>7.8203328654501707</v>
      </c>
      <c r="Z39" s="32">
        <v>8.4218969320232588</v>
      </c>
      <c r="AA39" s="32">
        <v>-0.60156406657308992</v>
      </c>
      <c r="AB39" s="22">
        <v>0</v>
      </c>
      <c r="AC39" s="22">
        <v>0</v>
      </c>
      <c r="AD39" s="32">
        <v>25</v>
      </c>
      <c r="AE39" s="32">
        <v>0</v>
      </c>
      <c r="AF39" s="32">
        <v>25</v>
      </c>
      <c r="AG39" s="22">
        <v>0</v>
      </c>
      <c r="AH39" s="22">
        <v>0</v>
      </c>
      <c r="AI39" s="22">
        <v>0</v>
      </c>
      <c r="AJ39" s="32">
        <v>4.2109484660116294</v>
      </c>
      <c r="AK39" s="33">
        <v>2.0052135552436336</v>
      </c>
      <c r="AL39" s="12"/>
      <c r="AM39" s="12"/>
    </row>
    <row r="40" spans="1:42" ht="15" customHeight="1" x14ac:dyDescent="0.15">
      <c r="B40" s="10" t="s">
        <v>20</v>
      </c>
      <c r="C40" s="13">
        <v>2905</v>
      </c>
      <c r="D40" s="12">
        <f t="shared" si="14"/>
        <v>21</v>
      </c>
      <c r="E40" s="31">
        <v>11</v>
      </c>
      <c r="F40" s="31">
        <v>10</v>
      </c>
      <c r="G40" s="12">
        <f t="shared" si="15"/>
        <v>30</v>
      </c>
      <c r="H40" s="30">
        <v>13</v>
      </c>
      <c r="I40" s="30">
        <v>17</v>
      </c>
      <c r="J40" s="30">
        <v>-9</v>
      </c>
      <c r="K40" s="12">
        <f t="shared" si="16"/>
        <v>0</v>
      </c>
      <c r="L40" s="12">
        <v>0</v>
      </c>
      <c r="M40" s="12">
        <v>0</v>
      </c>
      <c r="N40" s="12">
        <f t="shared" si="17"/>
        <v>0</v>
      </c>
      <c r="O40" s="12">
        <v>0</v>
      </c>
      <c r="P40" s="12">
        <v>0</v>
      </c>
      <c r="Q40" s="12">
        <f t="shared" si="18"/>
        <v>0</v>
      </c>
      <c r="R40" s="30">
        <v>0</v>
      </c>
      <c r="S40" s="30">
        <v>0</v>
      </c>
      <c r="T40" s="12">
        <f t="shared" si="19"/>
        <v>0</v>
      </c>
      <c r="U40" s="30">
        <v>0</v>
      </c>
      <c r="V40" s="30">
        <v>0</v>
      </c>
      <c r="W40" s="30">
        <v>10</v>
      </c>
      <c r="X40" s="30">
        <v>1</v>
      </c>
      <c r="Y40" s="32">
        <v>7.2289156626506017</v>
      </c>
      <c r="Z40" s="32">
        <v>10.327022375215147</v>
      </c>
      <c r="AA40" s="32">
        <v>-3.0981067125645434</v>
      </c>
      <c r="AB40" s="22">
        <v>0</v>
      </c>
      <c r="AC40" s="22">
        <v>0</v>
      </c>
      <c r="AD40" s="32">
        <v>0</v>
      </c>
      <c r="AE40" s="32">
        <v>0</v>
      </c>
      <c r="AF40" s="32">
        <v>0</v>
      </c>
      <c r="AG40" s="22">
        <v>0</v>
      </c>
      <c r="AH40" s="22">
        <v>0</v>
      </c>
      <c r="AI40" s="22">
        <v>0</v>
      </c>
      <c r="AJ40" s="32">
        <v>3.4423407917383821</v>
      </c>
      <c r="AK40" s="33">
        <v>0.34423407917383825</v>
      </c>
      <c r="AL40" s="12"/>
      <c r="AM40" s="12"/>
    </row>
    <row r="41" spans="1:42" ht="15" customHeight="1" x14ac:dyDescent="0.15">
      <c r="B41" s="2" t="s">
        <v>48</v>
      </c>
      <c r="C41" s="13">
        <v>25059</v>
      </c>
      <c r="D41" s="12">
        <f t="shared" si="14"/>
        <v>221</v>
      </c>
      <c r="E41" s="31">
        <v>104</v>
      </c>
      <c r="F41" s="31">
        <v>117</v>
      </c>
      <c r="G41" s="12">
        <f t="shared" si="15"/>
        <v>239</v>
      </c>
      <c r="H41" s="30">
        <v>130</v>
      </c>
      <c r="I41" s="30">
        <v>109</v>
      </c>
      <c r="J41" s="30">
        <v>-18</v>
      </c>
      <c r="K41" s="12">
        <f t="shared" si="16"/>
        <v>0</v>
      </c>
      <c r="L41" s="12">
        <v>0</v>
      </c>
      <c r="M41" s="12">
        <v>0</v>
      </c>
      <c r="N41" s="12">
        <f t="shared" si="17"/>
        <v>0</v>
      </c>
      <c r="O41" s="12">
        <v>0</v>
      </c>
      <c r="P41" s="12">
        <v>0</v>
      </c>
      <c r="Q41" s="12">
        <f t="shared" si="18"/>
        <v>2</v>
      </c>
      <c r="R41" s="30">
        <v>1</v>
      </c>
      <c r="S41" s="30">
        <v>1</v>
      </c>
      <c r="T41" s="12">
        <f t="shared" si="19"/>
        <v>0</v>
      </c>
      <c r="U41" s="30">
        <v>0</v>
      </c>
      <c r="V41" s="30">
        <v>0</v>
      </c>
      <c r="W41" s="30">
        <v>113</v>
      </c>
      <c r="X41" s="30">
        <v>38</v>
      </c>
      <c r="Y41" s="32">
        <v>8.819186719342353</v>
      </c>
      <c r="Z41" s="32">
        <v>9.5374915200127681</v>
      </c>
      <c r="AA41" s="32">
        <v>-0.7183048006704178</v>
      </c>
      <c r="AB41" s="22">
        <v>0</v>
      </c>
      <c r="AC41" s="22">
        <v>0</v>
      </c>
      <c r="AD41" s="32">
        <v>8.9686098654708495</v>
      </c>
      <c r="AE41" s="32">
        <v>4.4843049327354203</v>
      </c>
      <c r="AF41" s="32">
        <v>4.4843049327354203</v>
      </c>
      <c r="AG41" s="22">
        <v>0</v>
      </c>
      <c r="AH41" s="22">
        <v>0</v>
      </c>
      <c r="AI41" s="22">
        <v>0</v>
      </c>
      <c r="AJ41" s="32">
        <v>4.5093579153198453</v>
      </c>
      <c r="AK41" s="33">
        <v>1.5164212458597708</v>
      </c>
      <c r="AL41" s="12"/>
      <c r="AM41" s="12"/>
    </row>
    <row r="42" spans="1:42" ht="15" customHeight="1" x14ac:dyDescent="0.15">
      <c r="A42" s="10"/>
      <c r="B42" s="10"/>
      <c r="C42" s="13"/>
      <c r="D42" s="12"/>
      <c r="E42" s="3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12"/>
      <c r="AM42" s="12"/>
    </row>
    <row r="43" spans="1:42" ht="15" customHeight="1" x14ac:dyDescent="0.15">
      <c r="A43" s="2" t="s">
        <v>29</v>
      </c>
      <c r="B43" s="10"/>
      <c r="C43" s="13">
        <f>C44+C45</f>
        <v>1189</v>
      </c>
      <c r="D43" s="12">
        <f>SUM(E43:F43)</f>
        <v>7</v>
      </c>
      <c r="E43" s="12">
        <f>SUM(E44:E45)</f>
        <v>4</v>
      </c>
      <c r="F43" s="12">
        <f>SUM(F44:F45)</f>
        <v>3</v>
      </c>
      <c r="G43" s="12">
        <f>SUM(H43:I43)</f>
        <v>24</v>
      </c>
      <c r="H43" s="12">
        <f>SUM(H44:H45)</f>
        <v>16</v>
      </c>
      <c r="I43" s="12">
        <f>SUM(I44:I45)</f>
        <v>8</v>
      </c>
      <c r="J43" s="12">
        <f>J44+J45</f>
        <v>-17</v>
      </c>
      <c r="K43" s="12">
        <f>SUM(L43:M43)</f>
        <v>0</v>
      </c>
      <c r="L43" s="12">
        <f>SUM(L44:L45)</f>
        <v>0</v>
      </c>
      <c r="M43" s="12">
        <f>SUM(M44:M45)</f>
        <v>0</v>
      </c>
      <c r="N43" s="12">
        <f>SUM(O43:P43)</f>
        <v>0</v>
      </c>
      <c r="O43" s="12">
        <f>SUM(O44:O45)</f>
        <v>0</v>
      </c>
      <c r="P43" s="12">
        <f>SUM(P44:P45)</f>
        <v>0</v>
      </c>
      <c r="Q43" s="12">
        <v>0</v>
      </c>
      <c r="R43" s="12">
        <v>0</v>
      </c>
      <c r="S43" s="12">
        <v>0</v>
      </c>
      <c r="T43" s="12">
        <f>SUM(U43:V43)</f>
        <v>0</v>
      </c>
      <c r="U43" s="12">
        <f>SUM(U44:U45)</f>
        <v>0</v>
      </c>
      <c r="V43" s="12">
        <f>SUM(V44:V45)</f>
        <v>0</v>
      </c>
      <c r="W43" s="12">
        <f>SUM(W44:W45)</f>
        <v>5</v>
      </c>
      <c r="X43" s="12">
        <f>SUM(X44:X45)</f>
        <v>0</v>
      </c>
      <c r="Y43" s="24">
        <f>D43/C43*1000</f>
        <v>5.8873002523128681</v>
      </c>
      <c r="Z43" s="24">
        <f>G43/C43*1000</f>
        <v>20.185029436501264</v>
      </c>
      <c r="AA43" s="25">
        <f>J43/C43*1000</f>
        <v>-14.297729184188395</v>
      </c>
      <c r="AB43" s="22">
        <f>K43/D43*1000</f>
        <v>0</v>
      </c>
      <c r="AC43" s="22">
        <f>N43/D43*1000</f>
        <v>0</v>
      </c>
      <c r="AD43" s="32">
        <f>Q43/(D43+Q43)*1000</f>
        <v>0</v>
      </c>
      <c r="AE43" s="32">
        <f>R43/(D43+Q43)*1000</f>
        <v>0</v>
      </c>
      <c r="AF43" s="32">
        <f>S43/(D43+Q43)*1000</f>
        <v>0</v>
      </c>
      <c r="AG43" s="22">
        <f>T43/(D43+U43)*1000</f>
        <v>0</v>
      </c>
      <c r="AH43" s="22">
        <f>U43/(D43+U43)*1000</f>
        <v>0</v>
      </c>
      <c r="AI43" s="22">
        <f>V43/D43*1000</f>
        <v>0</v>
      </c>
      <c r="AJ43" s="24">
        <f>W43/C43*1000</f>
        <v>4.2052144659377628</v>
      </c>
      <c r="AK43" s="33">
        <f>X43/C43*1000</f>
        <v>0</v>
      </c>
      <c r="AL43" s="12"/>
      <c r="AM43" s="12"/>
    </row>
    <row r="44" spans="1:42" ht="15" customHeight="1" x14ac:dyDescent="0.15">
      <c r="B44" s="10" t="s">
        <v>21</v>
      </c>
      <c r="C44" s="13">
        <v>678</v>
      </c>
      <c r="D44" s="12">
        <f>SUM(E44:F44)</f>
        <v>7</v>
      </c>
      <c r="E44" s="34">
        <v>4</v>
      </c>
      <c r="F44" s="12">
        <v>3</v>
      </c>
      <c r="G44" s="30">
        <f>SUM(H44:I44)</f>
        <v>9</v>
      </c>
      <c r="H44" s="30">
        <v>5</v>
      </c>
      <c r="I44" s="30">
        <v>4</v>
      </c>
      <c r="J44" s="30">
        <v>-2</v>
      </c>
      <c r="K44" s="12">
        <f>SUM(L44:M44)</f>
        <v>0</v>
      </c>
      <c r="L44" s="12">
        <v>0</v>
      </c>
      <c r="M44" s="12">
        <v>0</v>
      </c>
      <c r="N44" s="12">
        <f>SUM(O44:P44)</f>
        <v>0</v>
      </c>
      <c r="O44" s="12">
        <v>0</v>
      </c>
      <c r="P44" s="12">
        <v>0</v>
      </c>
      <c r="Q44" s="30">
        <v>0</v>
      </c>
      <c r="R44" s="30">
        <v>0</v>
      </c>
      <c r="S44" s="30">
        <v>0</v>
      </c>
      <c r="T44" s="12">
        <f>SUM(U44:V44)</f>
        <v>0</v>
      </c>
      <c r="U44" s="30">
        <v>0</v>
      </c>
      <c r="V44" s="30">
        <v>0</v>
      </c>
      <c r="W44" s="30">
        <v>2</v>
      </c>
      <c r="X44" s="30">
        <v>0</v>
      </c>
      <c r="Y44" s="32">
        <v>10.32448377581121</v>
      </c>
      <c r="Z44" s="32">
        <v>13.274336283185839</v>
      </c>
      <c r="AA44" s="32">
        <v>-2.9498525073746311</v>
      </c>
      <c r="AB44" s="22">
        <v>0</v>
      </c>
      <c r="AC44" s="22">
        <v>0</v>
      </c>
      <c r="AD44" s="32">
        <v>0</v>
      </c>
      <c r="AE44" s="32">
        <v>0</v>
      </c>
      <c r="AF44" s="32">
        <v>0</v>
      </c>
      <c r="AG44" s="22">
        <v>0</v>
      </c>
      <c r="AH44" s="22">
        <v>0</v>
      </c>
      <c r="AI44" s="22">
        <v>0</v>
      </c>
      <c r="AJ44" s="32">
        <v>2.9498525073746311</v>
      </c>
      <c r="AK44" s="33">
        <v>0</v>
      </c>
      <c r="AL44" s="12"/>
      <c r="AM44" s="12"/>
    </row>
    <row r="45" spans="1:42" ht="15" customHeight="1" x14ac:dyDescent="0.15">
      <c r="B45" s="10" t="s">
        <v>22</v>
      </c>
      <c r="C45" s="13">
        <v>511</v>
      </c>
      <c r="D45" s="12">
        <f>SUM(E45:F45)</f>
        <v>0</v>
      </c>
      <c r="E45" s="34">
        <v>0</v>
      </c>
      <c r="F45" s="12">
        <v>0</v>
      </c>
      <c r="G45" s="30">
        <f>SUM(H45:I45)</f>
        <v>15</v>
      </c>
      <c r="H45" s="30">
        <v>11</v>
      </c>
      <c r="I45" s="30">
        <v>4</v>
      </c>
      <c r="J45" s="30">
        <v>-15</v>
      </c>
      <c r="K45" s="12">
        <f>SUM(L45:M45)</f>
        <v>0</v>
      </c>
      <c r="L45" s="12">
        <v>0</v>
      </c>
      <c r="M45" s="12">
        <v>0</v>
      </c>
      <c r="N45" s="12">
        <f>SUM(O45:P45)</f>
        <v>0</v>
      </c>
      <c r="O45" s="12">
        <v>0</v>
      </c>
      <c r="P45" s="12">
        <v>0</v>
      </c>
      <c r="Q45" s="30">
        <v>0</v>
      </c>
      <c r="R45" s="30">
        <v>0</v>
      </c>
      <c r="S45" s="30">
        <v>0</v>
      </c>
      <c r="T45" s="12">
        <f>SUM(U45:V45)</f>
        <v>0</v>
      </c>
      <c r="U45" s="30">
        <v>0</v>
      </c>
      <c r="V45" s="30">
        <v>0</v>
      </c>
      <c r="W45" s="30">
        <v>3</v>
      </c>
      <c r="X45" s="30">
        <v>0</v>
      </c>
      <c r="Y45" s="32">
        <v>0</v>
      </c>
      <c r="Z45" s="32">
        <v>29.354207436399218</v>
      </c>
      <c r="AA45" s="32">
        <v>-29.354207436399218</v>
      </c>
      <c r="AB45" s="22">
        <v>0</v>
      </c>
      <c r="AC45" s="22">
        <v>0</v>
      </c>
      <c r="AD45" s="32">
        <v>0</v>
      </c>
      <c r="AE45" s="32">
        <v>0</v>
      </c>
      <c r="AF45" s="32">
        <v>0</v>
      </c>
      <c r="AG45" s="22">
        <v>0</v>
      </c>
      <c r="AH45" s="22">
        <v>0</v>
      </c>
      <c r="AI45" s="22">
        <v>0</v>
      </c>
      <c r="AJ45" s="32">
        <v>5.8708414872798436</v>
      </c>
      <c r="AK45" s="33">
        <v>0</v>
      </c>
      <c r="AL45" s="12"/>
      <c r="AM45" s="12"/>
    </row>
    <row r="46" spans="1:42" ht="15" customHeight="1" x14ac:dyDescent="0.15">
      <c r="B46" s="10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3"/>
      <c r="AL46" s="12"/>
      <c r="AM46" s="12"/>
      <c r="AN46" s="12"/>
      <c r="AO46" s="12"/>
      <c r="AP46" s="12"/>
    </row>
    <row r="47" spans="1:42" ht="15" customHeight="1" x14ac:dyDescent="0.15">
      <c r="A47" s="2" t="s">
        <v>72</v>
      </c>
      <c r="C47" s="13">
        <f>C9</f>
        <v>183813</v>
      </c>
      <c r="D47" s="12">
        <f>SUM(E47:F47)</f>
        <v>916</v>
      </c>
      <c r="E47" s="12">
        <v>454</v>
      </c>
      <c r="F47" s="12">
        <v>462</v>
      </c>
      <c r="G47" s="12">
        <f>SUM(H47:I47)</f>
        <v>1680</v>
      </c>
      <c r="H47" s="12">
        <v>853</v>
      </c>
      <c r="I47" s="12">
        <v>827</v>
      </c>
      <c r="J47" s="12">
        <f>D47-G47</f>
        <v>-764</v>
      </c>
      <c r="K47" s="12">
        <f>SUM(L47:M47)</f>
        <v>2</v>
      </c>
      <c r="L47" s="12">
        <v>1</v>
      </c>
      <c r="M47" s="12">
        <v>1</v>
      </c>
      <c r="N47" s="12">
        <f>SUM(O47:P47)</f>
        <v>1</v>
      </c>
      <c r="O47" s="12">
        <v>1</v>
      </c>
      <c r="P47" s="12">
        <v>0</v>
      </c>
      <c r="Q47" s="12">
        <f>SUM(R47:S47)</f>
        <v>13</v>
      </c>
      <c r="R47" s="12">
        <v>8</v>
      </c>
      <c r="S47" s="12">
        <v>5</v>
      </c>
      <c r="T47" s="12">
        <f>SUM(U47:V47)</f>
        <v>4</v>
      </c>
      <c r="U47" s="12">
        <v>3</v>
      </c>
      <c r="V47" s="12">
        <v>1</v>
      </c>
      <c r="W47" s="12">
        <v>751</v>
      </c>
      <c r="X47" s="12">
        <v>229</v>
      </c>
      <c r="Y47" s="24">
        <f>D47/C47*1000</f>
        <v>4.9833254448814825</v>
      </c>
      <c r="Z47" s="24">
        <f>G47/C47*1000</f>
        <v>9.1397235233634166</v>
      </c>
      <c r="AA47" s="25">
        <f>J47/C47*1000</f>
        <v>-4.1563980784819359</v>
      </c>
      <c r="AB47" s="22">
        <f>K47/D47*1000</f>
        <v>2.1834061135371177</v>
      </c>
      <c r="AC47" s="22">
        <f>N47/D47*1000</f>
        <v>1.0917030567685588</v>
      </c>
      <c r="AD47" s="24">
        <f>Q47/(D47+Q47)*1000</f>
        <v>13.993541442411194</v>
      </c>
      <c r="AE47" s="24">
        <f>R47/(D47+Q47)*1000</f>
        <v>8.611410118406889</v>
      </c>
      <c r="AF47" s="24">
        <f>S47/(D47+Q47)*1000</f>
        <v>5.3821313240043063</v>
      </c>
      <c r="AG47" s="24">
        <f>T47/(D47+U47)*1000</f>
        <v>4.3525571273122958</v>
      </c>
      <c r="AH47" s="24">
        <f>U47/(D47+U47)*1000</f>
        <v>3.2644178454842221</v>
      </c>
      <c r="AI47" s="24">
        <f>V47/D47*1000</f>
        <v>1.0917030567685588</v>
      </c>
      <c r="AJ47" s="24">
        <f>W47/C47*1000</f>
        <v>4.0856740274082899</v>
      </c>
      <c r="AK47" s="26">
        <f>X47/C47*1000</f>
        <v>1.2458313612203706</v>
      </c>
      <c r="AL47" s="12"/>
      <c r="AM47" s="12"/>
      <c r="AN47" s="12"/>
      <c r="AO47" s="12"/>
    </row>
    <row r="48" spans="1:42" ht="15" customHeight="1" x14ac:dyDescent="0.15">
      <c r="A48" s="2" t="s">
        <v>58</v>
      </c>
      <c r="C48" s="13">
        <f>C14+C15+C16+C17+C21+C32</f>
        <v>264906</v>
      </c>
      <c r="D48" s="12">
        <f>SUM(E48:F48)</f>
        <v>2180</v>
      </c>
      <c r="E48" s="12">
        <v>1103</v>
      </c>
      <c r="F48" s="12">
        <v>1077</v>
      </c>
      <c r="G48" s="12">
        <f>SUM(H48:I48)</f>
        <v>3505</v>
      </c>
      <c r="H48" s="12">
        <v>1820</v>
      </c>
      <c r="I48" s="12">
        <v>1685</v>
      </c>
      <c r="J48" s="12">
        <f>D48-G48</f>
        <v>-1325</v>
      </c>
      <c r="K48" s="12">
        <f>SUM(L48:M48)</f>
        <v>7</v>
      </c>
      <c r="L48" s="12">
        <v>5</v>
      </c>
      <c r="M48" s="12">
        <v>2</v>
      </c>
      <c r="N48" s="12">
        <f>SUM(O48:P48)</f>
        <v>3</v>
      </c>
      <c r="O48" s="12">
        <v>3</v>
      </c>
      <c r="P48" s="12">
        <v>0</v>
      </c>
      <c r="Q48" s="12">
        <f>SUM(R48:S48)</f>
        <v>40</v>
      </c>
      <c r="R48" s="12">
        <v>23</v>
      </c>
      <c r="S48" s="12">
        <v>17</v>
      </c>
      <c r="T48" s="12">
        <f>SUM(U48:V48)</f>
        <v>7</v>
      </c>
      <c r="U48" s="12">
        <v>5</v>
      </c>
      <c r="V48" s="12">
        <v>2</v>
      </c>
      <c r="W48" s="12">
        <v>1487</v>
      </c>
      <c r="X48" s="12">
        <v>565</v>
      </c>
      <c r="Y48" s="24">
        <f>D48/C48*1000</f>
        <v>8.2293341789162948</v>
      </c>
      <c r="Z48" s="24">
        <f>G48/C48*1000</f>
        <v>13.231108393165879</v>
      </c>
      <c r="AA48" s="25">
        <f t="shared" ref="AA48:AB51" si="20">J48/C48*1000</f>
        <v>-5.0017742142495827</v>
      </c>
      <c r="AB48" s="22">
        <f t="shared" si="20"/>
        <v>3.2110091743119269</v>
      </c>
      <c r="AC48" s="22">
        <f>N48/D48*1000</f>
        <v>1.3761467889908259</v>
      </c>
      <c r="AD48" s="24">
        <f>Q48/(D48+Q48)*1000</f>
        <v>18.018018018018019</v>
      </c>
      <c r="AE48" s="24">
        <f>R48/(D48+Q48)*1000</f>
        <v>10.36036036036036</v>
      </c>
      <c r="AF48" s="24">
        <f>S48/(D48+Q48)*1000</f>
        <v>7.6576576576576576</v>
      </c>
      <c r="AG48" s="24">
        <f>T48/(D48+U48)*1000</f>
        <v>3.2036613272311212</v>
      </c>
      <c r="AH48" s="24">
        <f>U48/(D48+U48)*1000</f>
        <v>2.2883295194508011</v>
      </c>
      <c r="AI48" s="24">
        <f>V48/D48*1000</f>
        <v>0.91743119266055051</v>
      </c>
      <c r="AJ48" s="24">
        <f>W48/C48*1000</f>
        <v>5.613311891765381</v>
      </c>
      <c r="AK48" s="26">
        <f>X48/C48*1000</f>
        <v>2.132832023434728</v>
      </c>
      <c r="AL48" s="12"/>
      <c r="AM48" s="12"/>
      <c r="AN48" s="12"/>
      <c r="AO48" s="12"/>
    </row>
    <row r="49" spans="1:42" ht="15" customHeight="1" x14ac:dyDescent="0.15">
      <c r="A49" s="2" t="s">
        <v>59</v>
      </c>
      <c r="C49" s="13">
        <f t="shared" ref="C49:I49" si="21">C12+C18+C20</f>
        <v>130076</v>
      </c>
      <c r="D49" s="12">
        <f t="shared" si="21"/>
        <v>813</v>
      </c>
      <c r="E49" s="12">
        <f t="shared" si="21"/>
        <v>405</v>
      </c>
      <c r="F49" s="12">
        <f t="shared" si="21"/>
        <v>408</v>
      </c>
      <c r="G49" s="12">
        <f t="shared" si="21"/>
        <v>1818</v>
      </c>
      <c r="H49" s="12">
        <f t="shared" si="21"/>
        <v>899</v>
      </c>
      <c r="I49" s="12">
        <f t="shared" si="21"/>
        <v>919</v>
      </c>
      <c r="J49" s="12">
        <f t="shared" ref="J49:P49" si="22">J12+J18+J20</f>
        <v>-1005</v>
      </c>
      <c r="K49" s="12">
        <f t="shared" si="22"/>
        <v>2</v>
      </c>
      <c r="L49" s="12">
        <f t="shared" si="22"/>
        <v>0</v>
      </c>
      <c r="M49" s="12">
        <f>M12+M18+M20</f>
        <v>2</v>
      </c>
      <c r="N49" s="12">
        <f t="shared" si="22"/>
        <v>0</v>
      </c>
      <c r="O49" s="12">
        <f t="shared" si="22"/>
        <v>0</v>
      </c>
      <c r="P49" s="12">
        <f t="shared" si="22"/>
        <v>0</v>
      </c>
      <c r="Q49" s="12">
        <f t="shared" ref="Q49:X49" si="23">Q12+Q18+Q20</f>
        <v>20</v>
      </c>
      <c r="R49" s="12">
        <f t="shared" si="23"/>
        <v>7</v>
      </c>
      <c r="S49" s="12">
        <f t="shared" si="23"/>
        <v>13</v>
      </c>
      <c r="T49" s="12">
        <f t="shared" si="23"/>
        <v>3</v>
      </c>
      <c r="U49" s="12">
        <f t="shared" si="23"/>
        <v>3</v>
      </c>
      <c r="V49" s="12">
        <f t="shared" si="23"/>
        <v>0</v>
      </c>
      <c r="W49" s="12">
        <f t="shared" si="23"/>
        <v>548</v>
      </c>
      <c r="X49" s="12">
        <f t="shared" si="23"/>
        <v>239</v>
      </c>
      <c r="Y49" s="24">
        <f>D49/C49*1000</f>
        <v>6.2501921953319597</v>
      </c>
      <c r="Z49" s="24">
        <f>G49/C49*1000</f>
        <v>13.976444540115009</v>
      </c>
      <c r="AA49" s="25">
        <f t="shared" si="20"/>
        <v>-7.7262523447830498</v>
      </c>
      <c r="AB49" s="22">
        <f t="shared" si="20"/>
        <v>2.4600246002460024</v>
      </c>
      <c r="AC49" s="22">
        <f>N49/D49*1000</f>
        <v>0</v>
      </c>
      <c r="AD49" s="24">
        <f>Q49/(D49+Q49)*1000</f>
        <v>24.009603841536617</v>
      </c>
      <c r="AE49" s="24">
        <f>R49/(D49+Q49)*1000</f>
        <v>8.4033613445378155</v>
      </c>
      <c r="AF49" s="24">
        <f>S49/(D49+Q49)*1000</f>
        <v>15.606242496998799</v>
      </c>
      <c r="AG49" s="24">
        <f>T49/(D49+U49)*1000</f>
        <v>3.6764705882352939</v>
      </c>
      <c r="AH49" s="24">
        <f>U49/(D49+U49)*1000</f>
        <v>3.6764705882352939</v>
      </c>
      <c r="AI49" s="24">
        <f>V49/D49*1000</f>
        <v>0</v>
      </c>
      <c r="AJ49" s="24">
        <f>W49/C49*1000</f>
        <v>4.2129216765583193</v>
      </c>
      <c r="AK49" s="26">
        <f>X49/C49*1000</f>
        <v>1.8373873735354715</v>
      </c>
      <c r="AL49" s="12"/>
      <c r="AM49" s="12"/>
      <c r="AN49" s="12"/>
      <c r="AO49" s="12"/>
    </row>
    <row r="50" spans="1:42" ht="15" customHeight="1" x14ac:dyDescent="0.15">
      <c r="A50" s="2" t="s">
        <v>60</v>
      </c>
      <c r="C50" s="13">
        <f t="shared" ref="C50:I50" si="24">C23+C26</f>
        <v>47879</v>
      </c>
      <c r="D50" s="12">
        <f t="shared" si="24"/>
        <v>202</v>
      </c>
      <c r="E50" s="12">
        <f t="shared" si="24"/>
        <v>113</v>
      </c>
      <c r="F50" s="12">
        <f t="shared" si="24"/>
        <v>89</v>
      </c>
      <c r="G50" s="12">
        <f t="shared" si="24"/>
        <v>925</v>
      </c>
      <c r="H50" s="12">
        <f t="shared" si="24"/>
        <v>451</v>
      </c>
      <c r="I50" s="12">
        <f t="shared" si="24"/>
        <v>474</v>
      </c>
      <c r="J50" s="12">
        <f t="shared" ref="J50:P50" si="25">J23+J26</f>
        <v>-723</v>
      </c>
      <c r="K50" s="12">
        <f t="shared" si="25"/>
        <v>0</v>
      </c>
      <c r="L50" s="12">
        <f t="shared" si="25"/>
        <v>0</v>
      </c>
      <c r="M50" s="12">
        <f t="shared" si="25"/>
        <v>0</v>
      </c>
      <c r="N50" s="12">
        <f t="shared" si="25"/>
        <v>0</v>
      </c>
      <c r="O50" s="12">
        <f t="shared" si="25"/>
        <v>0</v>
      </c>
      <c r="P50" s="12">
        <f t="shared" si="25"/>
        <v>0</v>
      </c>
      <c r="Q50" s="12">
        <f t="shared" ref="Q50:X50" si="26">Q23+Q26</f>
        <v>6</v>
      </c>
      <c r="R50" s="12">
        <f t="shared" si="26"/>
        <v>3</v>
      </c>
      <c r="S50" s="12">
        <f t="shared" si="26"/>
        <v>3</v>
      </c>
      <c r="T50" s="12">
        <f t="shared" si="26"/>
        <v>1</v>
      </c>
      <c r="U50" s="12">
        <f t="shared" si="26"/>
        <v>1</v>
      </c>
      <c r="V50" s="12">
        <f t="shared" si="26"/>
        <v>0</v>
      </c>
      <c r="W50" s="12">
        <f t="shared" si="26"/>
        <v>166</v>
      </c>
      <c r="X50" s="12">
        <f t="shared" si="26"/>
        <v>71</v>
      </c>
      <c r="Y50" s="24">
        <f>D50/C50*1000</f>
        <v>4.2189686501388914</v>
      </c>
      <c r="Z50" s="24">
        <f>G50/C50*1000</f>
        <v>19.319534660289477</v>
      </c>
      <c r="AA50" s="25">
        <f t="shared" si="20"/>
        <v>-15.100566010150589</v>
      </c>
      <c r="AB50" s="22">
        <f t="shared" si="20"/>
        <v>0</v>
      </c>
      <c r="AC50" s="22">
        <f>N50/D50*1000</f>
        <v>0</v>
      </c>
      <c r="AD50" s="24">
        <f>Q50/(D50+Q50)*1000</f>
        <v>28.846153846153847</v>
      </c>
      <c r="AE50" s="24">
        <f>R50/(D50+Q50)*1000</f>
        <v>14.423076923076923</v>
      </c>
      <c r="AF50" s="24">
        <f>S50/(D50+Q50)*1000</f>
        <v>14.423076923076923</v>
      </c>
      <c r="AG50" s="24">
        <f>T50/(D50+U50)*1000</f>
        <v>4.9261083743842367</v>
      </c>
      <c r="AH50" s="24">
        <f>U50/(D50+U50)*1000</f>
        <v>4.9261083743842367</v>
      </c>
      <c r="AI50" s="24">
        <f>V50/D50*1000</f>
        <v>0</v>
      </c>
      <c r="AJ50" s="24">
        <f>W50/C50*1000</f>
        <v>3.4670732471438415</v>
      </c>
      <c r="AK50" s="26">
        <f>X50/C50*1000</f>
        <v>1.4829048225735708</v>
      </c>
      <c r="AL50" s="12"/>
      <c r="AM50" s="12"/>
      <c r="AN50" s="12"/>
      <c r="AO50" s="12"/>
    </row>
    <row r="51" spans="1:42" ht="15" customHeight="1" thickBot="1" x14ac:dyDescent="0.2">
      <c r="A51" s="21" t="s">
        <v>61</v>
      </c>
      <c r="B51" s="21"/>
      <c r="C51" s="14">
        <f t="shared" ref="C51:I51" si="27">C10+C11+C13+C19+C35+C43</f>
        <v>171349</v>
      </c>
      <c r="D51" s="15">
        <f t="shared" si="27"/>
        <v>1082</v>
      </c>
      <c r="E51" s="15">
        <f t="shared" si="27"/>
        <v>556</v>
      </c>
      <c r="F51" s="15">
        <f t="shared" si="27"/>
        <v>526</v>
      </c>
      <c r="G51" s="15">
        <f t="shared" si="27"/>
        <v>2155</v>
      </c>
      <c r="H51" s="15">
        <f t="shared" si="27"/>
        <v>1110</v>
      </c>
      <c r="I51" s="15">
        <f t="shared" si="27"/>
        <v>1045</v>
      </c>
      <c r="J51" s="15">
        <f t="shared" ref="J51:P51" si="28">J10+J11+J13+J19+J35+J43</f>
        <v>-1073</v>
      </c>
      <c r="K51" s="15">
        <f t="shared" si="28"/>
        <v>1</v>
      </c>
      <c r="L51" s="15">
        <f t="shared" si="28"/>
        <v>0</v>
      </c>
      <c r="M51" s="15">
        <f t="shared" si="28"/>
        <v>1</v>
      </c>
      <c r="N51" s="15">
        <f t="shared" si="28"/>
        <v>1</v>
      </c>
      <c r="O51" s="15">
        <f t="shared" si="28"/>
        <v>0</v>
      </c>
      <c r="P51" s="15">
        <f t="shared" si="28"/>
        <v>1</v>
      </c>
      <c r="Q51" s="15">
        <f t="shared" ref="Q51:X51" si="29">Q10+Q11+Q13+Q19+Q35+Q43</f>
        <v>14</v>
      </c>
      <c r="R51" s="15">
        <f t="shared" si="29"/>
        <v>4</v>
      </c>
      <c r="S51" s="15">
        <f t="shared" si="29"/>
        <v>10</v>
      </c>
      <c r="T51" s="15">
        <f t="shared" si="29"/>
        <v>3</v>
      </c>
      <c r="U51" s="15">
        <f t="shared" si="29"/>
        <v>2</v>
      </c>
      <c r="V51" s="15">
        <f t="shared" si="29"/>
        <v>1</v>
      </c>
      <c r="W51" s="15">
        <f t="shared" si="29"/>
        <v>712</v>
      </c>
      <c r="X51" s="15">
        <f t="shared" si="29"/>
        <v>252</v>
      </c>
      <c r="Y51" s="27">
        <f>D51/C51*1000</f>
        <v>6.3145976924289027</v>
      </c>
      <c r="Z51" s="27">
        <f>G51/C51*1000</f>
        <v>12.576671004791391</v>
      </c>
      <c r="AA51" s="28">
        <f t="shared" si="20"/>
        <v>-6.2620733123624879</v>
      </c>
      <c r="AB51" s="38">
        <f t="shared" si="20"/>
        <v>0.92421441774491686</v>
      </c>
      <c r="AC51" s="38">
        <f>N51/D51*1000</f>
        <v>0.92421441774491686</v>
      </c>
      <c r="AD51" s="27">
        <f>Q51/(D51+Q51)*1000</f>
        <v>12.773722627737227</v>
      </c>
      <c r="AE51" s="27">
        <f>R51/(D51+Q51)*1000</f>
        <v>3.6496350364963503</v>
      </c>
      <c r="AF51" s="27">
        <f>S51/(D51+Q51)*1000</f>
        <v>9.1240875912408743</v>
      </c>
      <c r="AG51" s="27">
        <f>T51/(D51+U51)*1000</f>
        <v>2.7675276752767526</v>
      </c>
      <c r="AH51" s="27">
        <f>U51/(D51+U51)*1000</f>
        <v>1.8450184501845017</v>
      </c>
      <c r="AI51" s="27">
        <f>V51/D51*1000</f>
        <v>0.92421441774491686</v>
      </c>
      <c r="AJ51" s="27">
        <f>W51/C51*1000</f>
        <v>4.1552620674763201</v>
      </c>
      <c r="AK51" s="29">
        <f>X51/C51*1000</f>
        <v>1.4706826418595966</v>
      </c>
      <c r="AL51" s="12"/>
      <c r="AM51" s="12"/>
      <c r="AN51" s="12"/>
      <c r="AO51" s="12"/>
      <c r="AP51" s="16"/>
    </row>
    <row r="52" spans="1:42" ht="13.5" x14ac:dyDescent="0.15">
      <c r="A52" s="36" t="s">
        <v>68</v>
      </c>
      <c r="B52" s="17" t="s">
        <v>73</v>
      </c>
      <c r="D52" s="16"/>
      <c r="F52" s="16"/>
      <c r="G52" s="16"/>
      <c r="AK52" s="20" t="s">
        <v>45</v>
      </c>
    </row>
    <row r="53" spans="1:42" ht="13.5" x14ac:dyDescent="0.15">
      <c r="B53" s="17" t="s">
        <v>69</v>
      </c>
      <c r="F53" s="16"/>
      <c r="G53" s="16"/>
    </row>
    <row r="54" spans="1:42" ht="13.5" x14ac:dyDescent="0.15">
      <c r="B54" s="17"/>
    </row>
    <row r="55" spans="1:42" ht="13.5" x14ac:dyDescent="0.15">
      <c r="A55" s="36" t="s">
        <v>68</v>
      </c>
      <c r="B55" s="35" t="s">
        <v>74</v>
      </c>
    </row>
    <row r="56" spans="1:42" ht="13.5" x14ac:dyDescent="0.15">
      <c r="B56" s="35" t="s">
        <v>75</v>
      </c>
    </row>
  </sheetData>
  <mergeCells count="19">
    <mergeCell ref="C2:C3"/>
    <mergeCell ref="J2:J3"/>
    <mergeCell ref="W2:W3"/>
    <mergeCell ref="X2:X3"/>
    <mergeCell ref="T2:V2"/>
    <mergeCell ref="D2:F2"/>
    <mergeCell ref="G2:I2"/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</mergeCells>
  <phoneticPr fontId="2"/>
  <pageMargins left="0.78740157480314965" right="0.68" top="0.6692913385826772" bottom="0.62992125984251968" header="0.51181102362204722" footer="0.5118110236220472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Sheet1!_1人口動態_実数表ＥＸＰ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2021-01-15T07:55:33Z</cp:lastPrinted>
  <dcterms:created xsi:type="dcterms:W3CDTF">2005-02-08T11:34:38Z</dcterms:created>
  <dcterms:modified xsi:type="dcterms:W3CDTF">2022-10-11T04:01:42Z</dcterms:modified>
</cp:coreProperties>
</file>