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Sheet1" sheetId="1" r:id="rId1"/>
  </sheets>
  <definedNames>
    <definedName name="_xlnm.Print_Area" localSheetId="0">'Sheet1'!$A$1:$AK$54</definedName>
    <definedName name="人口動態　実数表ＥＸＰ" localSheetId="0">'Sheet1'!$A$2:$X$45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<sst xmlns="http://schemas.openxmlformats.org/spreadsheetml/2006/main" count="88" uniqueCount="73">
  <si>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</si>
  <si>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</si>
  <si>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</si>
  <si>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</si>
  <si>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</si>
  <si>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</si>
  <si>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</si>
  <si>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</si>
  <si>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</si>
  <si>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</si>
  <si>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</si>
  <si>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</si>
  <si>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</si>
  <si>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</si>
  <si>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</si>
  <si>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</si>
  <si>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</si>
  <si>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</si>
  <si>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</si>
  <si>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</si>
  <si>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</si>
  <si>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</si>
  <si>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</si>
  <si>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</si>
  <si>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</si>
  <si>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</si>
  <si>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</si>
  <si>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</si>
  <si>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</si>
  <si>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</si>
  <si>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</si>
  <si>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</si>
  <si>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</si>
  <si>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</si>
  <si>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</si>
  <si>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</si>
  <si>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</si>
  <si>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</si>
  <si>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</si>
  <si>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</si>
  <si>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</si>
  <si>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</si>
  <si>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</si>
  <si>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</si>
  <si>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</si>
  <si>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</si>
  <si>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</si>
  <si>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</si>
  <si>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</si>
  <si>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</si>
  <si>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</si>
  <si>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</si>
  <si>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第２表　人口動態実数・率，市町村別</t>
  </si>
  <si>
    <t>上野原市</t>
  </si>
  <si>
    <t>甲州市</t>
  </si>
  <si>
    <t>市川三郷町</t>
  </si>
  <si>
    <t>自然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</si>
  <si>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</si>
  <si>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</si>
  <si>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</si>
  <si>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</si>
  <si>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</si>
  <si>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</si>
  <si>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富士川町</t>
  </si>
  <si>
    <t>新生児死亡
（再掲）</t>
  </si>
  <si>
    <t>周産期死亡</t>
  </si>
  <si>
    <t>自然</t>
  </si>
  <si>
    <t>人工</t>
  </si>
  <si>
    <t>※</t>
  </si>
  <si>
    <t>－市町村・保健所別－　平成30年</t>
  </si>
  <si>
    <t>人口
30.10.1</t>
  </si>
  <si>
    <t>１）市町村の人口は、県民生活部統計調査課「山梨県常住人口（日本人人口）」（平成３０年１０月１日）を用いているため、山梨県人口とは一致しない。</t>
  </si>
  <si>
    <t>２）市町村別の各諸率については、県民生活部統計調査課「山梨県常住人口（日本人人口）」を用いて算出した参考値である。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</si>
</sst>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  <numFmt numFmtId="193" formatCode="#,##0_ ;[Red]&quot;△&quot;#,##0\ "/>
    <numFmt numFmtId="194" formatCode="#,##0_);[Red]\(#,##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8" fillId="0" borderId="0" xfId="49" applyNumberFormat="1" applyFont="1" applyFill="1" applyAlignment="1">
      <alignment vertical="center"/>
    </xf>
    <xf numFmtId="41" fontId="7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41" fontId="7" fillId="0" borderId="10" xfId="0" applyNumberFormat="1" applyFont="1" applyFill="1" applyBorder="1" applyAlignment="1" quotePrefix="1">
      <alignment/>
    </xf>
    <xf numFmtId="41" fontId="7" fillId="0" borderId="11" xfId="0" applyNumberFormat="1" applyFont="1" applyFill="1" applyBorder="1" applyAlignment="1" quotePrefix="1">
      <alignment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 quotePrefix="1">
      <alignment/>
    </xf>
    <xf numFmtId="41" fontId="7" fillId="0" borderId="13" xfId="61" applyNumberFormat="1" applyFont="1" applyFill="1" applyBorder="1" applyAlignment="1">
      <alignment horizontal="right" vertical="center"/>
      <protection/>
    </xf>
    <xf numFmtId="41" fontId="7" fillId="0" borderId="0" xfId="61" applyNumberFormat="1" applyFont="1" applyFill="1" applyBorder="1" applyAlignment="1">
      <alignment horizontal="right" vertical="center"/>
      <protection/>
    </xf>
    <xf numFmtId="41" fontId="7" fillId="0" borderId="14" xfId="61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Alignment="1">
      <alignment horizontal="right"/>
    </xf>
    <xf numFmtId="41" fontId="7" fillId="0" borderId="15" xfId="61" applyNumberFormat="1" applyFont="1" applyFill="1" applyBorder="1" applyAlignment="1">
      <alignment horizontal="right" vertical="center"/>
      <protection/>
    </xf>
    <xf numFmtId="41" fontId="7" fillId="0" borderId="16" xfId="61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3" fontId="11" fillId="0" borderId="0" xfId="49" applyNumberFormat="1" applyFont="1" applyFill="1" applyAlignment="1" quotePrefix="1">
      <alignment horizontal="right"/>
    </xf>
    <xf numFmtId="43" fontId="7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 horizontal="right"/>
    </xf>
    <xf numFmtId="41" fontId="7" fillId="0" borderId="16" xfId="0" applyNumberFormat="1" applyFont="1" applyFill="1" applyBorder="1" applyAlignment="1">
      <alignment/>
    </xf>
    <xf numFmtId="185" fontId="7" fillId="0" borderId="0" xfId="61" applyNumberFormat="1" applyFont="1" applyFill="1" applyBorder="1" applyAlignment="1">
      <alignment horizontal="right" vertical="center"/>
      <protection/>
    </xf>
    <xf numFmtId="43" fontId="7" fillId="0" borderId="0" xfId="61" applyNumberFormat="1" applyFont="1" applyFill="1" applyBorder="1" applyAlignment="1">
      <alignment horizontal="right" vertical="center"/>
      <protection/>
    </xf>
    <xf numFmtId="187" fontId="7" fillId="0" borderId="0" xfId="61" applyNumberFormat="1" applyFont="1" applyFill="1" applyBorder="1" applyAlignment="1">
      <alignment horizontal="right" vertical="center"/>
      <protection/>
    </xf>
    <xf numFmtId="188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horizontal="right" vertical="center"/>
      <protection/>
    </xf>
    <xf numFmtId="187" fontId="7" fillId="0" borderId="16" xfId="61" applyNumberFormat="1" applyFont="1" applyFill="1" applyBorder="1" applyAlignment="1">
      <alignment horizontal="right" vertical="center"/>
      <protection/>
    </xf>
    <xf numFmtId="188" fontId="7" fillId="0" borderId="16" xfId="61" applyNumberFormat="1" applyFont="1" applyFill="1" applyBorder="1" applyAlignment="1">
      <alignment horizontal="right" vertical="center"/>
      <protection/>
    </xf>
    <xf numFmtId="185" fontId="7" fillId="0" borderId="16" xfId="61" applyNumberFormat="1" applyFont="1" applyFill="1" applyBorder="1" applyAlignment="1">
      <alignment horizontal="right" vertical="center"/>
      <protection/>
    </xf>
    <xf numFmtId="186" fontId="7" fillId="0" borderId="16" xfId="61" applyNumberFormat="1" applyFont="1" applyFill="1" applyBorder="1" applyAlignment="1">
      <alignment horizontal="right" vertical="center"/>
      <protection/>
    </xf>
    <xf numFmtId="185" fontId="7" fillId="0" borderId="17" xfId="0" applyNumberFormat="1" applyFont="1" applyFill="1" applyBorder="1" applyAlignment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 quotePrefix="1">
      <alignment horizontal="center" vertical="center" shrinkToFit="1"/>
    </xf>
    <xf numFmtId="41" fontId="7" fillId="0" borderId="19" xfId="0" applyNumberFormat="1" applyFont="1" applyFill="1" applyBorder="1" applyAlignment="1" quotePrefix="1">
      <alignment horizontal="center" vertical="center" shrinkToFit="1"/>
    </xf>
    <xf numFmtId="41" fontId="7" fillId="0" borderId="20" xfId="0" applyNumberFormat="1" applyFont="1" applyFill="1" applyBorder="1" applyAlignment="1" quotePrefix="1">
      <alignment horizontal="center" vertical="center" wrapText="1"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0" borderId="17" xfId="0" applyNumberFormat="1" applyFont="1" applyFill="1" applyBorder="1" applyAlignment="1" quotePrefix="1">
      <alignment horizontal="center" vertical="center" wrapText="1"/>
    </xf>
    <xf numFmtId="41" fontId="7" fillId="0" borderId="12" xfId="0" applyNumberFormat="1" applyFont="1" applyFill="1" applyBorder="1" applyAlignment="1" quotePrefix="1">
      <alignment horizontal="center" vertical="center" wrapText="1"/>
    </xf>
    <xf numFmtId="41" fontId="7" fillId="0" borderId="17" xfId="0" applyNumberFormat="1" applyFont="1" applyFill="1" applyBorder="1" applyAlignment="1" quotePrefix="1">
      <alignment horizontal="center" vertical="center"/>
    </xf>
    <xf numFmtId="41" fontId="7" fillId="0" borderId="12" xfId="0" applyNumberFormat="1" applyFont="1" applyFill="1" applyBorder="1" applyAlignment="1" quotePrefix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 quotePrefix="1">
      <alignment horizontal="center" vertical="center"/>
    </xf>
    <xf numFmtId="185" fontId="7" fillId="0" borderId="17" xfId="0" applyNumberFormat="1" applyFont="1" applyFill="1" applyBorder="1" applyAlignment="1" quotePrefix="1">
      <alignment horizontal="center" vertical="center" wrapText="1"/>
    </xf>
    <xf numFmtId="185" fontId="7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6" sqref="D26"/>
    </sheetView>
  </sheetViews>
  <sheetFormatPr defaultColWidth="9.140625" defaultRowHeight="12"/>
  <cols>
    <col min="1" max="1" width="2.421875" style="2" customWidth="1"/>
    <col min="2" max="2" width="13.140625" style="2" bestFit="1" customWidth="1"/>
    <col min="3" max="3" width="9.57421875" style="2" customWidth="1"/>
    <col min="4" max="4" width="7.57421875" style="2" customWidth="1"/>
    <col min="5" max="9" width="7.7109375" style="2" customWidth="1"/>
    <col min="10" max="10" width="8.7109375" style="2" customWidth="1"/>
    <col min="11" max="11" width="5.7109375" style="2" customWidth="1"/>
    <col min="12" max="13" width="5.28125" style="2" customWidth="1"/>
    <col min="14" max="14" width="5.7109375" style="2" customWidth="1"/>
    <col min="15" max="16" width="4.8515625" style="2" customWidth="1"/>
    <col min="17" max="19" width="6.28125" style="2" customWidth="1"/>
    <col min="20" max="20" width="5.7109375" style="2" customWidth="1"/>
    <col min="21" max="21" width="7.7109375" style="2" customWidth="1"/>
    <col min="22" max="24" width="7.57421875" style="2" customWidth="1"/>
    <col min="25" max="26" width="7.421875" style="3" customWidth="1"/>
    <col min="27" max="27" width="7.8515625" style="3" bestFit="1" customWidth="1"/>
    <col min="28" max="28" width="7.28125" style="3" customWidth="1"/>
    <col min="29" max="29" width="7.421875" style="3" bestFit="1" customWidth="1"/>
    <col min="30" max="30" width="9.421875" style="3" bestFit="1" customWidth="1"/>
    <col min="31" max="31" width="7.57421875" style="3" bestFit="1" customWidth="1"/>
    <col min="32" max="32" width="9.00390625" style="3" bestFit="1" customWidth="1"/>
    <col min="33" max="33" width="7.57421875" style="3" bestFit="1" customWidth="1"/>
    <col min="34" max="34" width="7.8515625" style="3" customWidth="1"/>
    <col min="35" max="35" width="7.28125" style="3" bestFit="1" customWidth="1"/>
    <col min="36" max="36" width="7.421875" style="3" bestFit="1" customWidth="1"/>
    <col min="37" max="37" width="7.421875" style="23" bestFit="1" customWidth="1"/>
    <col min="38" max="16384" width="9.140625" style="2" customWidth="1"/>
  </cols>
  <sheetData>
    <row r="1" spans="1:37" ht="22.5" customHeight="1" thickBot="1">
      <c r="A1" s="1" t="s">
        <v>52</v>
      </c>
      <c r="AK1" s="22" t="s">
        <v>69</v>
      </c>
    </row>
    <row r="2" spans="1:37" ht="24.75" customHeight="1">
      <c r="A2" s="4"/>
      <c r="B2" s="4"/>
      <c r="C2" s="39" t="s">
        <v>70</v>
      </c>
      <c r="D2" s="43" t="s">
        <v>0</v>
      </c>
      <c r="E2" s="43"/>
      <c r="F2" s="43"/>
      <c r="G2" s="43" t="s">
        <v>1</v>
      </c>
      <c r="H2" s="43"/>
      <c r="I2" s="43"/>
      <c r="J2" s="41" t="s">
        <v>62</v>
      </c>
      <c r="K2" s="41" t="s">
        <v>42</v>
      </c>
      <c r="L2" s="41"/>
      <c r="M2" s="41"/>
      <c r="N2" s="41" t="s">
        <v>64</v>
      </c>
      <c r="O2" s="41"/>
      <c r="P2" s="41"/>
      <c r="Q2" s="37" t="s">
        <v>2</v>
      </c>
      <c r="R2" s="38"/>
      <c r="S2" s="38"/>
      <c r="T2" s="45" t="s">
        <v>65</v>
      </c>
      <c r="U2" s="43"/>
      <c r="V2" s="43"/>
      <c r="W2" s="43" t="s">
        <v>3</v>
      </c>
      <c r="X2" s="43" t="s">
        <v>4</v>
      </c>
      <c r="Y2" s="35" t="s">
        <v>38</v>
      </c>
      <c r="Z2" s="35" t="s">
        <v>39</v>
      </c>
      <c r="AA2" s="49" t="s">
        <v>35</v>
      </c>
      <c r="AB2" s="49" t="s">
        <v>36</v>
      </c>
      <c r="AC2" s="49" t="s">
        <v>37</v>
      </c>
      <c r="AD2" s="48" t="s">
        <v>33</v>
      </c>
      <c r="AE2" s="48"/>
      <c r="AF2" s="48"/>
      <c r="AG2" s="48" t="s">
        <v>34</v>
      </c>
      <c r="AH2" s="48"/>
      <c r="AI2" s="48"/>
      <c r="AJ2" s="50" t="s">
        <v>40</v>
      </c>
      <c r="AK2" s="46" t="s">
        <v>41</v>
      </c>
    </row>
    <row r="3" spans="1:37" ht="39.75" customHeight="1">
      <c r="A3" s="5"/>
      <c r="B3" s="5"/>
      <c r="C3" s="40"/>
      <c r="D3" s="6" t="s">
        <v>30</v>
      </c>
      <c r="E3" s="6" t="s">
        <v>31</v>
      </c>
      <c r="F3" s="6" t="s">
        <v>32</v>
      </c>
      <c r="G3" s="6" t="s">
        <v>30</v>
      </c>
      <c r="H3" s="6" t="s">
        <v>31</v>
      </c>
      <c r="I3" s="6" t="s">
        <v>32</v>
      </c>
      <c r="J3" s="42"/>
      <c r="K3" s="7" t="s">
        <v>30</v>
      </c>
      <c r="L3" s="7" t="s">
        <v>31</v>
      </c>
      <c r="M3" s="7" t="s">
        <v>32</v>
      </c>
      <c r="N3" s="7" t="s">
        <v>30</v>
      </c>
      <c r="O3" s="7" t="s">
        <v>31</v>
      </c>
      <c r="P3" s="7" t="s">
        <v>32</v>
      </c>
      <c r="Q3" s="7" t="s">
        <v>30</v>
      </c>
      <c r="R3" s="7" t="s">
        <v>66</v>
      </c>
      <c r="S3" s="7" t="s">
        <v>67</v>
      </c>
      <c r="T3" s="6" t="s">
        <v>30</v>
      </c>
      <c r="U3" s="8" t="s">
        <v>43</v>
      </c>
      <c r="V3" s="9" t="s">
        <v>44</v>
      </c>
      <c r="W3" s="44"/>
      <c r="X3" s="44"/>
      <c r="Y3" s="36"/>
      <c r="Z3" s="36"/>
      <c r="AA3" s="36"/>
      <c r="AB3" s="36"/>
      <c r="AC3" s="36"/>
      <c r="AD3" s="10" t="s">
        <v>30</v>
      </c>
      <c r="AE3" s="11" t="s">
        <v>56</v>
      </c>
      <c r="AF3" s="10" t="s">
        <v>46</v>
      </c>
      <c r="AG3" s="10" t="s">
        <v>30</v>
      </c>
      <c r="AH3" s="12" t="s">
        <v>43</v>
      </c>
      <c r="AI3" s="11" t="s">
        <v>44</v>
      </c>
      <c r="AJ3" s="36"/>
      <c r="AK3" s="47"/>
    </row>
    <row r="4" spans="1:37" ht="15" customHeight="1">
      <c r="A4" s="13" t="s">
        <v>5</v>
      </c>
      <c r="B4" s="13"/>
      <c r="C4" s="14">
        <v>805000</v>
      </c>
      <c r="D4" s="15">
        <f>SUM(E4:F4)</f>
        <v>5556</v>
      </c>
      <c r="E4" s="15">
        <f>SUM(E6:E7)</f>
        <v>2821</v>
      </c>
      <c r="F4" s="15">
        <f>SUM(F6:F7)</f>
        <v>2735</v>
      </c>
      <c r="G4" s="15">
        <f>SUM(H4:I4)</f>
        <v>9916</v>
      </c>
      <c r="H4" s="15">
        <v>5001</v>
      </c>
      <c r="I4" s="15">
        <v>4915</v>
      </c>
      <c r="J4" s="15">
        <v>-4360</v>
      </c>
      <c r="K4" s="15">
        <v>4</v>
      </c>
      <c r="L4" s="15">
        <v>1</v>
      </c>
      <c r="M4" s="15">
        <v>3</v>
      </c>
      <c r="N4" s="15">
        <v>2</v>
      </c>
      <c r="O4" s="15">
        <v>1</v>
      </c>
      <c r="P4" s="15">
        <v>1</v>
      </c>
      <c r="Q4" s="15">
        <v>145</v>
      </c>
      <c r="R4" s="15">
        <v>57</v>
      </c>
      <c r="S4" s="15">
        <v>88</v>
      </c>
      <c r="T4" s="15">
        <v>10</v>
      </c>
      <c r="U4" s="15">
        <v>8</v>
      </c>
      <c r="V4" s="15">
        <v>2</v>
      </c>
      <c r="W4" s="15">
        <v>3473</v>
      </c>
      <c r="X4" s="15">
        <v>1287</v>
      </c>
      <c r="Y4" s="26">
        <v>6.9</v>
      </c>
      <c r="Z4" s="26">
        <v>12.3</v>
      </c>
      <c r="AA4" s="26">
        <v>-5.4</v>
      </c>
      <c r="AB4" s="26">
        <v>0.7</v>
      </c>
      <c r="AC4" s="26">
        <v>0.4</v>
      </c>
      <c r="AD4" s="26">
        <v>25.4</v>
      </c>
      <c r="AE4" s="26">
        <v>10</v>
      </c>
      <c r="AF4" s="26">
        <v>15.4</v>
      </c>
      <c r="AG4" s="26">
        <v>1.8</v>
      </c>
      <c r="AH4" s="26">
        <v>1.4</v>
      </c>
      <c r="AI4" s="26">
        <v>0.4</v>
      </c>
      <c r="AJ4" s="26">
        <v>4.3</v>
      </c>
      <c r="AK4" s="27">
        <v>1.6</v>
      </c>
    </row>
    <row r="5" spans="1:39" ht="15" customHeight="1">
      <c r="A5" s="13"/>
      <c r="B5" s="13"/>
      <c r="C5" s="16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/>
      <c r="AL5" s="15"/>
      <c r="AM5" s="15"/>
    </row>
    <row r="6" spans="1:39" ht="15" customHeight="1">
      <c r="A6" s="2" t="s">
        <v>23</v>
      </c>
      <c r="B6" s="13"/>
      <c r="C6" s="16">
        <v>687508</v>
      </c>
      <c r="D6" s="15">
        <f>SUM(E6:F6)</f>
        <v>4714</v>
      </c>
      <c r="E6" s="15">
        <f>SUM(E9:E21)</f>
        <v>2383</v>
      </c>
      <c r="F6" s="15">
        <f>SUM(F9:F21)</f>
        <v>2331</v>
      </c>
      <c r="G6" s="15">
        <f>SUM(H6:I6)</f>
        <v>8386</v>
      </c>
      <c r="H6" s="15">
        <f aca="true" t="shared" si="0" ref="H6:P6">SUM(H9:H21)</f>
        <v>4232</v>
      </c>
      <c r="I6" s="15">
        <f t="shared" si="0"/>
        <v>4154</v>
      </c>
      <c r="J6" s="15">
        <f t="shared" si="0"/>
        <v>-3672</v>
      </c>
      <c r="K6" s="15">
        <f t="shared" si="0"/>
        <v>3</v>
      </c>
      <c r="L6" s="15">
        <f t="shared" si="0"/>
        <v>1</v>
      </c>
      <c r="M6" s="15">
        <f t="shared" si="0"/>
        <v>2</v>
      </c>
      <c r="N6" s="15">
        <f t="shared" si="0"/>
        <v>2</v>
      </c>
      <c r="O6" s="15">
        <f t="shared" si="0"/>
        <v>1</v>
      </c>
      <c r="P6" s="15">
        <f t="shared" si="0"/>
        <v>1</v>
      </c>
      <c r="Q6" s="15">
        <f aca="true" t="shared" si="1" ref="Q6:X6">SUM(Q9:Q21)</f>
        <v>129</v>
      </c>
      <c r="R6" s="15">
        <f t="shared" si="1"/>
        <v>51</v>
      </c>
      <c r="S6" s="15">
        <f t="shared" si="1"/>
        <v>78</v>
      </c>
      <c r="T6" s="15">
        <f t="shared" si="1"/>
        <v>9</v>
      </c>
      <c r="U6" s="15">
        <f t="shared" si="1"/>
        <v>7</v>
      </c>
      <c r="V6" s="15">
        <f t="shared" si="1"/>
        <v>2</v>
      </c>
      <c r="W6" s="15">
        <f t="shared" si="1"/>
        <v>2934</v>
      </c>
      <c r="X6" s="15">
        <f t="shared" si="1"/>
        <v>1123</v>
      </c>
      <c r="Y6" s="28">
        <f>D6/C6*1000</f>
        <v>6.856647486283796</v>
      </c>
      <c r="Z6" s="28">
        <f>G6/C6*1000</f>
        <v>12.197676245221873</v>
      </c>
      <c r="AA6" s="29">
        <f>J6/C6*1000</f>
        <v>-5.341028758938077</v>
      </c>
      <c r="AB6" s="28">
        <f>K6/D6*1000</f>
        <v>0.6364022061943148</v>
      </c>
      <c r="AC6" s="28">
        <f>N6/D6*1000</f>
        <v>0.4242681374628765</v>
      </c>
      <c r="AD6" s="28">
        <f>Q6/(D6+Q6)*1000</f>
        <v>26.636382407598596</v>
      </c>
      <c r="AE6" s="28">
        <f>R6/(D6+Q6)*1000</f>
        <v>10.53066281230642</v>
      </c>
      <c r="AF6" s="28">
        <f>S6/(D6+Q6)*1000</f>
        <v>16.105719595292175</v>
      </c>
      <c r="AG6" s="28">
        <f>T6/(D6+U6)*1000</f>
        <v>1.9063757678457953</v>
      </c>
      <c r="AH6" s="28">
        <f>U6/(D6+U6)*1000</f>
        <v>1.4827367083245075</v>
      </c>
      <c r="AI6" s="28">
        <f>V6/D6*1000</f>
        <v>0.4242681374628765</v>
      </c>
      <c r="AJ6" s="28">
        <f>W6/C6*1000</f>
        <v>4.2675867044456215</v>
      </c>
      <c r="AK6" s="30">
        <f>X6/C6*1000</f>
        <v>1.6334355382046464</v>
      </c>
      <c r="AL6" s="15"/>
      <c r="AM6" s="15"/>
    </row>
    <row r="7" spans="1:39" ht="15" customHeight="1">
      <c r="A7" s="2" t="s">
        <v>24</v>
      </c>
      <c r="B7" s="13"/>
      <c r="C7" s="16">
        <v>117840</v>
      </c>
      <c r="D7" s="15">
        <f>SUM(E7:F7)</f>
        <v>842</v>
      </c>
      <c r="E7" s="15">
        <f>E23+E26+E32+E35+E43</f>
        <v>438</v>
      </c>
      <c r="F7" s="15">
        <f>F23+F26+F32+F35+F43</f>
        <v>404</v>
      </c>
      <c r="G7" s="15">
        <f>SUM(H7:I7)</f>
        <v>1530</v>
      </c>
      <c r="H7" s="15">
        <f aca="true" t="shared" si="2" ref="H7:P7">H23+H26+H32+H35+H43</f>
        <v>769</v>
      </c>
      <c r="I7" s="15">
        <f t="shared" si="2"/>
        <v>761</v>
      </c>
      <c r="J7" s="15">
        <f t="shared" si="2"/>
        <v>-688</v>
      </c>
      <c r="K7" s="15">
        <f t="shared" si="2"/>
        <v>1</v>
      </c>
      <c r="L7" s="15">
        <f t="shared" si="2"/>
        <v>0</v>
      </c>
      <c r="M7" s="15">
        <f t="shared" si="2"/>
        <v>1</v>
      </c>
      <c r="N7" s="15">
        <f t="shared" si="2"/>
        <v>0</v>
      </c>
      <c r="O7" s="15">
        <f t="shared" si="2"/>
        <v>0</v>
      </c>
      <c r="P7" s="15">
        <f t="shared" si="2"/>
        <v>0</v>
      </c>
      <c r="Q7" s="15">
        <f aca="true" t="shared" si="3" ref="Q7:X7">Q23+Q26+Q32+Q35+Q43</f>
        <v>16</v>
      </c>
      <c r="R7" s="15">
        <f t="shared" si="3"/>
        <v>6</v>
      </c>
      <c r="S7" s="15">
        <f t="shared" si="3"/>
        <v>10</v>
      </c>
      <c r="T7" s="15">
        <f t="shared" si="3"/>
        <v>1</v>
      </c>
      <c r="U7" s="15">
        <f t="shared" si="3"/>
        <v>1</v>
      </c>
      <c r="V7" s="15">
        <f t="shared" si="3"/>
        <v>0</v>
      </c>
      <c r="W7" s="15">
        <f t="shared" si="3"/>
        <v>539</v>
      </c>
      <c r="X7" s="15">
        <f t="shared" si="3"/>
        <v>164</v>
      </c>
      <c r="Y7" s="28">
        <f>D7/C7*1000</f>
        <v>7.145281737949762</v>
      </c>
      <c r="Z7" s="28">
        <f>G7/C7*1000</f>
        <v>12.983706720977596</v>
      </c>
      <c r="AA7" s="29">
        <f>J7/C7*1000</f>
        <v>-5.838424983027835</v>
      </c>
      <c r="AB7" s="28">
        <f>K7/D7*1000</f>
        <v>1.187648456057007</v>
      </c>
      <c r="AC7" s="28">
        <f>N7/D7*1000</f>
        <v>0</v>
      </c>
      <c r="AD7" s="28">
        <f>Q7/(D7+Q7)*1000</f>
        <v>18.64801864801865</v>
      </c>
      <c r="AE7" s="28">
        <f>R7/(D7+Q7)*1000</f>
        <v>6.993006993006993</v>
      </c>
      <c r="AF7" s="28">
        <f>S7/(D7+Q7)*1000</f>
        <v>11.655011655011656</v>
      </c>
      <c r="AG7" s="28">
        <f>T7/(D7+U7)*1000</f>
        <v>1.1862396204033216</v>
      </c>
      <c r="AH7" s="28">
        <f>U7/(D7+U7)*1000</f>
        <v>1.1862396204033216</v>
      </c>
      <c r="AI7" s="28">
        <f>V7/D7*1000</f>
        <v>0</v>
      </c>
      <c r="AJ7" s="28">
        <f>W7/C7*1000</f>
        <v>4.573998642226749</v>
      </c>
      <c r="AK7" s="30">
        <f>X7/C7*1000</f>
        <v>1.3917175831636115</v>
      </c>
      <c r="AL7" s="15"/>
      <c r="AM7" s="15"/>
    </row>
    <row r="8" spans="1:39" ht="15" customHeight="1">
      <c r="A8" s="13"/>
      <c r="B8" s="13"/>
      <c r="C8" s="16"/>
      <c r="D8" s="15"/>
      <c r="G8" s="15"/>
      <c r="H8" s="15"/>
      <c r="I8" s="15"/>
      <c r="K8" s="15"/>
      <c r="L8" s="15"/>
      <c r="N8" s="15"/>
      <c r="O8" s="15"/>
      <c r="P8" s="15"/>
      <c r="X8" s="1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/>
      <c r="AL8" s="15"/>
      <c r="AM8" s="15"/>
    </row>
    <row r="9" spans="1:39" ht="15" customHeight="1">
      <c r="A9" s="13" t="s">
        <v>6</v>
      </c>
      <c r="B9" s="13"/>
      <c r="C9" s="16">
        <v>185272</v>
      </c>
      <c r="D9" s="15">
        <f>SUM(E9:F9)</f>
        <v>1395</v>
      </c>
      <c r="E9" s="13">
        <v>686</v>
      </c>
      <c r="F9" s="15">
        <v>709</v>
      </c>
      <c r="G9" s="2">
        <f aca="true" t="shared" si="4" ref="G9:G21">SUM(H9:I9)</f>
        <v>2338</v>
      </c>
      <c r="H9" s="2">
        <v>1198</v>
      </c>
      <c r="I9" s="2">
        <v>1140</v>
      </c>
      <c r="J9" s="2">
        <v>-943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35</v>
      </c>
      <c r="R9" s="2">
        <v>18</v>
      </c>
      <c r="S9" s="2">
        <v>17</v>
      </c>
      <c r="T9" s="2">
        <v>0</v>
      </c>
      <c r="U9" s="2">
        <v>0</v>
      </c>
      <c r="V9" s="2">
        <v>0</v>
      </c>
      <c r="W9" s="2">
        <v>896</v>
      </c>
      <c r="X9" s="2">
        <v>349</v>
      </c>
      <c r="Y9" s="3">
        <v>7.529470184377564</v>
      </c>
      <c r="Z9" s="3">
        <v>12.619284079623473</v>
      </c>
      <c r="AA9" s="3">
        <v>-5.089813895245909</v>
      </c>
      <c r="AB9" s="3">
        <v>0</v>
      </c>
      <c r="AC9" s="3">
        <v>0</v>
      </c>
      <c r="AD9" s="3">
        <v>24.475524475524477</v>
      </c>
      <c r="AE9" s="3">
        <v>12.587412587412588</v>
      </c>
      <c r="AF9" s="3">
        <v>11.888111888111888</v>
      </c>
      <c r="AG9" s="3">
        <v>0</v>
      </c>
      <c r="AH9" s="3">
        <v>0</v>
      </c>
      <c r="AI9" s="3">
        <v>0</v>
      </c>
      <c r="AJ9" s="3">
        <v>4.836132820933547</v>
      </c>
      <c r="AK9" s="23">
        <v>1.883716913510946</v>
      </c>
      <c r="AL9" s="15"/>
      <c r="AM9" s="15"/>
    </row>
    <row r="10" spans="1:39" ht="15" customHeight="1">
      <c r="A10" s="13" t="s">
        <v>7</v>
      </c>
      <c r="B10" s="13"/>
      <c r="C10" s="16">
        <v>47217</v>
      </c>
      <c r="D10" s="15">
        <f aca="true" t="shared" si="5" ref="D10:D21">SUM(E10:F10)</f>
        <v>331</v>
      </c>
      <c r="E10" s="13">
        <v>168</v>
      </c>
      <c r="F10" s="15">
        <v>163</v>
      </c>
      <c r="G10" s="2">
        <f t="shared" si="4"/>
        <v>506</v>
      </c>
      <c r="H10" s="2">
        <v>271</v>
      </c>
      <c r="I10" s="2">
        <v>235</v>
      </c>
      <c r="J10" s="2">
        <v>-175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8</v>
      </c>
      <c r="R10" s="2">
        <v>1</v>
      </c>
      <c r="S10" s="2">
        <v>7</v>
      </c>
      <c r="T10" s="2">
        <v>0</v>
      </c>
      <c r="U10" s="2">
        <v>0</v>
      </c>
      <c r="V10" s="2">
        <v>0</v>
      </c>
      <c r="W10" s="2">
        <v>180</v>
      </c>
      <c r="X10" s="2">
        <v>60</v>
      </c>
      <c r="Y10" s="3">
        <v>7.01018700891628</v>
      </c>
      <c r="Z10" s="3">
        <v>10.716479234174132</v>
      </c>
      <c r="AA10" s="3">
        <v>-3.7062922252578523</v>
      </c>
      <c r="AB10" s="3">
        <v>0</v>
      </c>
      <c r="AC10" s="3">
        <v>0</v>
      </c>
      <c r="AD10" s="3">
        <v>23.59882005899705</v>
      </c>
      <c r="AE10" s="3">
        <v>2.949852507374631</v>
      </c>
      <c r="AF10" s="3">
        <v>20.64896755162242</v>
      </c>
      <c r="AG10" s="3">
        <v>0</v>
      </c>
      <c r="AH10" s="3">
        <v>0</v>
      </c>
      <c r="AI10" s="3">
        <v>0</v>
      </c>
      <c r="AJ10" s="3">
        <v>3.8121862888366476</v>
      </c>
      <c r="AK10" s="23">
        <v>1.2707287629455493</v>
      </c>
      <c r="AL10" s="15"/>
      <c r="AM10" s="15"/>
    </row>
    <row r="11" spans="1:39" ht="15" customHeight="1">
      <c r="A11" s="13" t="s">
        <v>8</v>
      </c>
      <c r="B11" s="13"/>
      <c r="C11" s="16">
        <v>30571</v>
      </c>
      <c r="D11" s="15">
        <f t="shared" si="5"/>
        <v>195</v>
      </c>
      <c r="E11" s="13">
        <v>95</v>
      </c>
      <c r="F11" s="15">
        <v>100</v>
      </c>
      <c r="G11" s="2">
        <f t="shared" si="4"/>
        <v>351</v>
      </c>
      <c r="H11" s="2">
        <v>172</v>
      </c>
      <c r="I11" s="2">
        <v>179</v>
      </c>
      <c r="J11" s="2">
        <v>-156</v>
      </c>
      <c r="K11" s="2">
        <v>1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8</v>
      </c>
      <c r="R11" s="2">
        <v>1</v>
      </c>
      <c r="S11" s="2">
        <v>7</v>
      </c>
      <c r="T11" s="2">
        <v>0</v>
      </c>
      <c r="U11" s="2">
        <v>0</v>
      </c>
      <c r="V11" s="2">
        <v>0</v>
      </c>
      <c r="W11" s="2">
        <v>96</v>
      </c>
      <c r="X11" s="2">
        <v>49</v>
      </c>
      <c r="Y11" s="3">
        <v>6.378594092440548</v>
      </c>
      <c r="Z11" s="3">
        <v>11.481469366392986</v>
      </c>
      <c r="AA11" s="3">
        <v>-5.102875273952439</v>
      </c>
      <c r="AB11" s="3">
        <v>5.128205128205129</v>
      </c>
      <c r="AC11" s="3">
        <v>0</v>
      </c>
      <c r="AD11" s="3">
        <v>39.40886699507389</v>
      </c>
      <c r="AE11" s="3">
        <v>4.926108374384237</v>
      </c>
      <c r="AF11" s="3">
        <v>34.48275862068965</v>
      </c>
      <c r="AG11" s="3">
        <v>0</v>
      </c>
      <c r="AH11" s="3">
        <v>0</v>
      </c>
      <c r="AI11" s="3">
        <v>0</v>
      </c>
      <c r="AJ11" s="3">
        <v>3.1402309378168853</v>
      </c>
      <c r="AK11" s="23">
        <v>1.6028262078440352</v>
      </c>
      <c r="AL11" s="15"/>
      <c r="AM11" s="15"/>
    </row>
    <row r="12" spans="1:39" ht="15" customHeight="1">
      <c r="A12" s="13" t="s">
        <v>9</v>
      </c>
      <c r="B12" s="13"/>
      <c r="C12" s="16">
        <v>33646</v>
      </c>
      <c r="D12" s="15">
        <f t="shared" si="5"/>
        <v>190</v>
      </c>
      <c r="E12" s="13">
        <v>90</v>
      </c>
      <c r="F12" s="15">
        <v>100</v>
      </c>
      <c r="G12" s="2">
        <f t="shared" si="4"/>
        <v>459</v>
      </c>
      <c r="H12" s="2">
        <v>219</v>
      </c>
      <c r="I12" s="2">
        <v>240</v>
      </c>
      <c r="J12" s="2">
        <v>-269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9</v>
      </c>
      <c r="R12" s="2">
        <v>2</v>
      </c>
      <c r="S12" s="2">
        <v>7</v>
      </c>
      <c r="T12" s="2">
        <v>0</v>
      </c>
      <c r="U12" s="2">
        <v>0</v>
      </c>
      <c r="V12" s="2">
        <v>0</v>
      </c>
      <c r="W12" s="2">
        <v>133</v>
      </c>
      <c r="X12" s="2">
        <v>45</v>
      </c>
      <c r="Y12" s="3">
        <v>5.6470308506211735</v>
      </c>
      <c r="Z12" s="3">
        <v>13.642037686500625</v>
      </c>
      <c r="AA12" s="3">
        <v>-7.995006835879451</v>
      </c>
      <c r="AB12" s="3">
        <v>0</v>
      </c>
      <c r="AC12" s="3">
        <v>0</v>
      </c>
      <c r="AD12" s="3">
        <v>45.22613065326633</v>
      </c>
      <c r="AE12" s="3">
        <v>10.050251256281408</v>
      </c>
      <c r="AF12" s="3">
        <v>35.175879396984925</v>
      </c>
      <c r="AG12" s="3">
        <v>0</v>
      </c>
      <c r="AH12" s="3">
        <v>0</v>
      </c>
      <c r="AI12" s="3">
        <v>0</v>
      </c>
      <c r="AJ12" s="3">
        <v>3.952921595434821</v>
      </c>
      <c r="AK12" s="23">
        <v>1.33745467514712</v>
      </c>
      <c r="AL12" s="15"/>
      <c r="AM12" s="15"/>
    </row>
    <row r="13" spans="1:39" ht="15" customHeight="1">
      <c r="A13" s="13" t="s">
        <v>10</v>
      </c>
      <c r="B13" s="13"/>
      <c r="C13" s="16">
        <v>23514</v>
      </c>
      <c r="D13" s="15">
        <f t="shared" si="5"/>
        <v>90</v>
      </c>
      <c r="E13" s="13">
        <v>40</v>
      </c>
      <c r="F13" s="15">
        <v>50</v>
      </c>
      <c r="G13" s="2">
        <f t="shared" si="4"/>
        <v>401</v>
      </c>
      <c r="H13" s="2">
        <v>202</v>
      </c>
      <c r="I13" s="2">
        <v>199</v>
      </c>
      <c r="J13" s="2">
        <v>-311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74</v>
      </c>
      <c r="X13" s="2">
        <v>27</v>
      </c>
      <c r="Y13" s="3">
        <v>3.827507017096198</v>
      </c>
      <c r="Z13" s="3">
        <v>17.053670153950836</v>
      </c>
      <c r="AA13" s="3">
        <v>-13.22616313685464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3.147061325167985</v>
      </c>
      <c r="AK13" s="23">
        <v>1.1482521051288594</v>
      </c>
      <c r="AL13" s="15"/>
      <c r="AM13" s="15"/>
    </row>
    <row r="14" spans="1:39" ht="15" customHeight="1">
      <c r="A14" s="13" t="s">
        <v>11</v>
      </c>
      <c r="B14" s="13"/>
      <c r="C14" s="16">
        <v>29422</v>
      </c>
      <c r="D14" s="15">
        <f t="shared" si="5"/>
        <v>165</v>
      </c>
      <c r="E14" s="13">
        <v>88</v>
      </c>
      <c r="F14" s="15">
        <v>77</v>
      </c>
      <c r="G14" s="2">
        <f t="shared" si="4"/>
        <v>327</v>
      </c>
      <c r="H14" s="2">
        <v>165</v>
      </c>
      <c r="I14" s="2">
        <v>162</v>
      </c>
      <c r="J14" s="2">
        <v>-162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2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2">
        <v>121</v>
      </c>
      <c r="X14" s="2">
        <v>40</v>
      </c>
      <c r="Y14" s="3">
        <v>5.608048399157093</v>
      </c>
      <c r="Z14" s="3">
        <v>11.114132281965876</v>
      </c>
      <c r="AA14" s="3">
        <v>-5.506083882808783</v>
      </c>
      <c r="AB14" s="3">
        <v>0</v>
      </c>
      <c r="AC14" s="3">
        <v>0</v>
      </c>
      <c r="AD14" s="3">
        <v>11.976047904191617</v>
      </c>
      <c r="AE14" s="3">
        <v>11.976047904191617</v>
      </c>
      <c r="AF14" s="3">
        <v>0</v>
      </c>
      <c r="AG14" s="3">
        <v>0</v>
      </c>
      <c r="AH14" s="3">
        <v>0</v>
      </c>
      <c r="AI14" s="3">
        <v>0</v>
      </c>
      <c r="AJ14" s="3">
        <v>4.112568826048535</v>
      </c>
      <c r="AK14" s="23">
        <v>1.3595268846441437</v>
      </c>
      <c r="AL14" s="15"/>
      <c r="AM14" s="15"/>
    </row>
    <row r="15" spans="1:39" ht="15" customHeight="1">
      <c r="A15" s="2" t="s">
        <v>47</v>
      </c>
      <c r="B15" s="13"/>
      <c r="C15" s="16">
        <v>69205</v>
      </c>
      <c r="D15" s="15">
        <f t="shared" si="5"/>
        <v>507</v>
      </c>
      <c r="E15" s="13">
        <v>256</v>
      </c>
      <c r="F15" s="15">
        <v>251</v>
      </c>
      <c r="G15" s="2">
        <f t="shared" si="4"/>
        <v>772</v>
      </c>
      <c r="H15" s="2">
        <v>405</v>
      </c>
      <c r="I15" s="2">
        <v>367</v>
      </c>
      <c r="J15" s="2">
        <v>-265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17</v>
      </c>
      <c r="R15" s="2">
        <v>5</v>
      </c>
      <c r="S15" s="2">
        <v>12</v>
      </c>
      <c r="T15" s="2">
        <v>0</v>
      </c>
      <c r="U15" s="2">
        <v>0</v>
      </c>
      <c r="V15" s="2">
        <v>0</v>
      </c>
      <c r="W15" s="2">
        <v>263</v>
      </c>
      <c r="X15" s="2">
        <v>130</v>
      </c>
      <c r="Y15" s="3">
        <v>7.326060255761867</v>
      </c>
      <c r="Z15" s="3">
        <v>11.155263348023986</v>
      </c>
      <c r="AA15" s="3">
        <v>-3.8292030922621194</v>
      </c>
      <c r="AB15" s="3">
        <v>0</v>
      </c>
      <c r="AC15" s="3">
        <v>0</v>
      </c>
      <c r="AD15" s="3">
        <v>32.44274809160305</v>
      </c>
      <c r="AE15" s="3">
        <v>9.541984732824428</v>
      </c>
      <c r="AF15" s="3">
        <v>22.900763358778626</v>
      </c>
      <c r="AG15" s="3">
        <v>0</v>
      </c>
      <c r="AH15" s="3">
        <v>0</v>
      </c>
      <c r="AI15" s="3">
        <v>0</v>
      </c>
      <c r="AJ15" s="3">
        <v>3.800303446282783</v>
      </c>
      <c r="AK15" s="23">
        <v>1.878476988656889</v>
      </c>
      <c r="AL15" s="15"/>
      <c r="AM15" s="15"/>
    </row>
    <row r="16" spans="1:39" ht="15" customHeight="1">
      <c r="A16" s="2" t="s">
        <v>49</v>
      </c>
      <c r="B16" s="13"/>
      <c r="C16" s="16">
        <v>43781</v>
      </c>
      <c r="D16" s="15">
        <f t="shared" si="5"/>
        <v>198</v>
      </c>
      <c r="E16" s="13">
        <v>111</v>
      </c>
      <c r="F16" s="15">
        <v>87</v>
      </c>
      <c r="G16" s="2">
        <f t="shared" si="4"/>
        <v>659</v>
      </c>
      <c r="H16" s="2">
        <v>331</v>
      </c>
      <c r="I16" s="2">
        <v>328</v>
      </c>
      <c r="J16" s="2">
        <v>-461</v>
      </c>
      <c r="K16" s="2">
        <v>1</v>
      </c>
      <c r="L16" s="2">
        <v>0</v>
      </c>
      <c r="M16" s="2">
        <v>1</v>
      </c>
      <c r="N16" s="2">
        <v>1</v>
      </c>
      <c r="O16" s="2">
        <v>0</v>
      </c>
      <c r="P16" s="2">
        <v>1</v>
      </c>
      <c r="Q16" s="2">
        <v>7</v>
      </c>
      <c r="R16" s="2">
        <v>4</v>
      </c>
      <c r="S16" s="2">
        <v>3</v>
      </c>
      <c r="T16" s="2">
        <v>3</v>
      </c>
      <c r="U16" s="2">
        <v>2</v>
      </c>
      <c r="V16" s="2">
        <v>1</v>
      </c>
      <c r="W16" s="2">
        <v>162</v>
      </c>
      <c r="X16" s="2">
        <v>53</v>
      </c>
      <c r="Y16" s="3">
        <v>4.522509764509719</v>
      </c>
      <c r="Z16" s="3">
        <v>15.052191589959113</v>
      </c>
      <c r="AA16" s="3">
        <v>-10.529681825449396</v>
      </c>
      <c r="AB16" s="3">
        <v>5.050505050505051</v>
      </c>
      <c r="AC16" s="3">
        <v>5.050505050505051</v>
      </c>
      <c r="AD16" s="3">
        <v>34.146341463414636</v>
      </c>
      <c r="AE16" s="3">
        <v>19.51219512195122</v>
      </c>
      <c r="AF16" s="3">
        <v>14.634146341463415</v>
      </c>
      <c r="AG16" s="3">
        <v>15</v>
      </c>
      <c r="AH16" s="3">
        <v>10</v>
      </c>
      <c r="AI16" s="3">
        <v>5.050505050505051</v>
      </c>
      <c r="AJ16" s="3">
        <v>3.700235261871588</v>
      </c>
      <c r="AK16" s="23">
        <v>1.2105707955505813</v>
      </c>
      <c r="AL16" s="15"/>
      <c r="AM16" s="15"/>
    </row>
    <row r="17" spans="1:39" ht="15" customHeight="1">
      <c r="A17" s="2" t="s">
        <v>50</v>
      </c>
      <c r="B17" s="13"/>
      <c r="C17" s="16">
        <v>74177</v>
      </c>
      <c r="D17" s="15">
        <f t="shared" si="5"/>
        <v>715</v>
      </c>
      <c r="E17" s="13">
        <v>355</v>
      </c>
      <c r="F17" s="15">
        <v>360</v>
      </c>
      <c r="G17" s="2">
        <f t="shared" si="4"/>
        <v>664</v>
      </c>
      <c r="H17" s="2">
        <v>339</v>
      </c>
      <c r="I17" s="2">
        <v>325</v>
      </c>
      <c r="J17" s="2">
        <v>51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20</v>
      </c>
      <c r="R17" s="2">
        <v>11</v>
      </c>
      <c r="S17" s="2">
        <v>9</v>
      </c>
      <c r="T17" s="2">
        <v>5</v>
      </c>
      <c r="U17" s="2">
        <v>5</v>
      </c>
      <c r="V17" s="2">
        <v>0</v>
      </c>
      <c r="W17" s="2">
        <v>397</v>
      </c>
      <c r="X17" s="2">
        <v>130</v>
      </c>
      <c r="Y17" s="3">
        <v>9.639106461571647</v>
      </c>
      <c r="Z17" s="3">
        <v>8.951561804872131</v>
      </c>
      <c r="AA17" s="3">
        <v>0.687544656699516</v>
      </c>
      <c r="AB17" s="3">
        <v>0</v>
      </c>
      <c r="AC17" s="3">
        <v>0</v>
      </c>
      <c r="AD17" s="3">
        <v>27.210884353741495</v>
      </c>
      <c r="AE17" s="3">
        <v>14.965986394557822</v>
      </c>
      <c r="AF17" s="3">
        <v>12.244897959183673</v>
      </c>
      <c r="AG17" s="3">
        <v>6.944444444444444</v>
      </c>
      <c r="AH17" s="3">
        <v>6.944444444444444</v>
      </c>
      <c r="AI17" s="3">
        <v>0</v>
      </c>
      <c r="AJ17" s="3">
        <v>5.352063308033487</v>
      </c>
      <c r="AK17" s="23">
        <v>1.7525648111948446</v>
      </c>
      <c r="AL17" s="15"/>
      <c r="AM17" s="15"/>
    </row>
    <row r="18" spans="1:39" ht="15" customHeight="1">
      <c r="A18" s="2" t="s">
        <v>51</v>
      </c>
      <c r="B18" s="13"/>
      <c r="C18" s="16">
        <v>67860</v>
      </c>
      <c r="D18" s="15">
        <f t="shared" si="5"/>
        <v>491</v>
      </c>
      <c r="E18" s="13">
        <v>268</v>
      </c>
      <c r="F18" s="15">
        <v>223</v>
      </c>
      <c r="G18" s="2">
        <f t="shared" si="4"/>
        <v>842</v>
      </c>
      <c r="H18" s="2">
        <v>424</v>
      </c>
      <c r="I18" s="2">
        <v>418</v>
      </c>
      <c r="J18" s="2">
        <v>-351</v>
      </c>
      <c r="K18" s="2">
        <v>1</v>
      </c>
      <c r="L18" s="2">
        <v>1</v>
      </c>
      <c r="M18" s="2">
        <v>0</v>
      </c>
      <c r="N18" s="2">
        <v>1</v>
      </c>
      <c r="O18" s="2">
        <v>1</v>
      </c>
      <c r="P18" s="2">
        <v>0</v>
      </c>
      <c r="Q18" s="2">
        <v>14</v>
      </c>
      <c r="R18" s="2">
        <v>6</v>
      </c>
      <c r="S18" s="2">
        <v>8</v>
      </c>
      <c r="T18" s="2">
        <v>1</v>
      </c>
      <c r="U18" s="2">
        <v>0</v>
      </c>
      <c r="V18" s="2">
        <v>1</v>
      </c>
      <c r="W18" s="2">
        <v>317</v>
      </c>
      <c r="X18" s="2">
        <v>132</v>
      </c>
      <c r="Y18" s="3">
        <v>7.235484821691719</v>
      </c>
      <c r="Z18" s="3">
        <v>12.407898614795167</v>
      </c>
      <c r="AA18" s="3">
        <v>-5.172413793103448</v>
      </c>
      <c r="AB18" s="3">
        <v>2.0366598778004072</v>
      </c>
      <c r="AC18" s="3">
        <v>2.0366598778004072</v>
      </c>
      <c r="AD18" s="3">
        <v>27.722772277227723</v>
      </c>
      <c r="AE18" s="3">
        <v>11.881188118811881</v>
      </c>
      <c r="AF18" s="3">
        <v>15.841584158415841</v>
      </c>
      <c r="AG18" s="3">
        <v>2.0366598778004072</v>
      </c>
      <c r="AH18" s="3">
        <v>0</v>
      </c>
      <c r="AI18" s="3">
        <v>2.0366598778004072</v>
      </c>
      <c r="AJ18" s="3">
        <v>4.671382257589154</v>
      </c>
      <c r="AK18" s="23">
        <v>1.9451812555260832</v>
      </c>
      <c r="AL18" s="15"/>
      <c r="AM18" s="15"/>
    </row>
    <row r="19" spans="1:39" ht="15" customHeight="1">
      <c r="A19" s="2" t="s">
        <v>53</v>
      </c>
      <c r="B19" s="13"/>
      <c r="C19" s="16">
        <v>23252</v>
      </c>
      <c r="D19" s="15">
        <f t="shared" si="5"/>
        <v>84</v>
      </c>
      <c r="E19" s="13">
        <v>40</v>
      </c>
      <c r="F19" s="15">
        <v>44</v>
      </c>
      <c r="G19" s="2">
        <f t="shared" si="4"/>
        <v>343</v>
      </c>
      <c r="H19" s="2">
        <v>176</v>
      </c>
      <c r="I19" s="2">
        <v>167</v>
      </c>
      <c r="J19" s="2">
        <v>-259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5</v>
      </c>
      <c r="R19" s="2">
        <v>1</v>
      </c>
      <c r="S19" s="2">
        <v>4</v>
      </c>
      <c r="T19" s="2">
        <v>0</v>
      </c>
      <c r="U19" s="2">
        <v>0</v>
      </c>
      <c r="V19" s="2">
        <v>0</v>
      </c>
      <c r="W19" s="2">
        <v>62</v>
      </c>
      <c r="X19" s="2">
        <v>21</v>
      </c>
      <c r="Y19" s="3">
        <v>3.612592465164287</v>
      </c>
      <c r="Z19" s="3">
        <v>14.751419232754172</v>
      </c>
      <c r="AA19" s="3">
        <v>-11.138826767589885</v>
      </c>
      <c r="AB19" s="3">
        <v>0</v>
      </c>
      <c r="AC19" s="3">
        <v>0</v>
      </c>
      <c r="AD19" s="3">
        <v>56.17977528089887</v>
      </c>
      <c r="AE19" s="3">
        <v>11.235955056179774</v>
      </c>
      <c r="AF19" s="3">
        <v>44.9438202247191</v>
      </c>
      <c r="AG19" s="3">
        <v>0</v>
      </c>
      <c r="AH19" s="3">
        <v>0</v>
      </c>
      <c r="AI19" s="3">
        <v>0</v>
      </c>
      <c r="AJ19" s="3">
        <v>2.6664372957164977</v>
      </c>
      <c r="AK19" s="23">
        <v>0.9031481162910717</v>
      </c>
      <c r="AL19" s="15"/>
      <c r="AM19" s="15"/>
    </row>
    <row r="20" spans="1:39" ht="15" customHeight="1">
      <c r="A20" s="2" t="s">
        <v>54</v>
      </c>
      <c r="B20" s="13"/>
      <c r="C20" s="16">
        <v>30084</v>
      </c>
      <c r="D20" s="15">
        <f t="shared" si="5"/>
        <v>147</v>
      </c>
      <c r="E20" s="13">
        <v>76</v>
      </c>
      <c r="F20" s="15">
        <v>71</v>
      </c>
      <c r="G20" s="2">
        <f t="shared" si="4"/>
        <v>480</v>
      </c>
      <c r="H20" s="2">
        <v>218</v>
      </c>
      <c r="I20" s="2">
        <v>262</v>
      </c>
      <c r="J20" s="2">
        <v>-333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  <c r="S20" s="2">
        <v>2</v>
      </c>
      <c r="T20" s="2">
        <v>0</v>
      </c>
      <c r="U20" s="2">
        <v>0</v>
      </c>
      <c r="V20" s="2">
        <v>0</v>
      </c>
      <c r="W20" s="2">
        <v>97</v>
      </c>
      <c r="X20" s="2">
        <v>46</v>
      </c>
      <c r="Y20" s="3">
        <v>4.88631830873554</v>
      </c>
      <c r="Z20" s="3">
        <v>15.955325089748705</v>
      </c>
      <c r="AA20" s="3">
        <v>-11.069006781013163</v>
      </c>
      <c r="AB20" s="3">
        <v>0</v>
      </c>
      <c r="AC20" s="3">
        <v>0</v>
      </c>
      <c r="AD20" s="3">
        <v>13.422818791946309</v>
      </c>
      <c r="AE20" s="3">
        <v>0</v>
      </c>
      <c r="AF20" s="3">
        <v>13.422818791946309</v>
      </c>
      <c r="AG20" s="3">
        <v>0</v>
      </c>
      <c r="AH20" s="3">
        <v>0</v>
      </c>
      <c r="AI20" s="3">
        <v>0</v>
      </c>
      <c r="AJ20" s="3">
        <v>3.2243052785533837</v>
      </c>
      <c r="AK20" s="23">
        <v>1.529051987767584</v>
      </c>
      <c r="AL20" s="15"/>
      <c r="AM20" s="15"/>
    </row>
    <row r="21" spans="1:39" ht="15" customHeight="1">
      <c r="A21" s="2" t="s">
        <v>57</v>
      </c>
      <c r="B21" s="13"/>
      <c r="C21" s="16">
        <v>29507</v>
      </c>
      <c r="D21" s="15">
        <f t="shared" si="5"/>
        <v>206</v>
      </c>
      <c r="E21" s="13">
        <v>110</v>
      </c>
      <c r="F21" s="15">
        <v>96</v>
      </c>
      <c r="G21" s="2">
        <f t="shared" si="4"/>
        <v>244</v>
      </c>
      <c r="H21" s="2">
        <v>112</v>
      </c>
      <c r="I21" s="2">
        <v>132</v>
      </c>
      <c r="J21" s="2">
        <v>-38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2</v>
      </c>
      <c r="R21" s="2">
        <v>0</v>
      </c>
      <c r="S21" s="2">
        <v>2</v>
      </c>
      <c r="T21" s="2">
        <v>0</v>
      </c>
      <c r="U21" s="2">
        <v>0</v>
      </c>
      <c r="V21" s="2">
        <v>0</v>
      </c>
      <c r="W21" s="2">
        <v>136</v>
      </c>
      <c r="X21" s="2">
        <v>41</v>
      </c>
      <c r="Y21" s="3">
        <v>6.981394245433287</v>
      </c>
      <c r="Z21" s="3">
        <v>8.269224251872437</v>
      </c>
      <c r="AA21" s="3">
        <v>-1.28783000643915</v>
      </c>
      <c r="AB21" s="3">
        <v>0</v>
      </c>
      <c r="AC21" s="3">
        <v>0</v>
      </c>
      <c r="AD21" s="3">
        <v>9.615384615384617</v>
      </c>
      <c r="AE21" s="3">
        <v>0</v>
      </c>
      <c r="AF21" s="3">
        <v>9.615384615384617</v>
      </c>
      <c r="AG21" s="3">
        <v>0</v>
      </c>
      <c r="AH21" s="3">
        <v>0</v>
      </c>
      <c r="AI21" s="3">
        <v>0</v>
      </c>
      <c r="AJ21" s="3">
        <v>4.609075812519063</v>
      </c>
      <c r="AK21" s="23">
        <v>1.3895007964211883</v>
      </c>
      <c r="AL21" s="15"/>
      <c r="AM21" s="15"/>
    </row>
    <row r="22" spans="2:39" ht="15" customHeight="1">
      <c r="B22" s="13"/>
      <c r="C22" s="16"/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15"/>
      <c r="AM22" s="15"/>
    </row>
    <row r="23" spans="1:39" ht="15" customHeight="1">
      <c r="A23" s="2" t="s">
        <v>25</v>
      </c>
      <c r="B23" s="13"/>
      <c r="C23" s="16">
        <f aca="true" t="shared" si="6" ref="C23:I23">C24</f>
        <v>14771</v>
      </c>
      <c r="D23" s="15">
        <f t="shared" si="6"/>
        <v>48</v>
      </c>
      <c r="E23" s="15">
        <f t="shared" si="6"/>
        <v>33</v>
      </c>
      <c r="F23" s="15">
        <f t="shared" si="6"/>
        <v>15</v>
      </c>
      <c r="G23" s="15">
        <f t="shared" si="6"/>
        <v>259</v>
      </c>
      <c r="H23" s="15">
        <f t="shared" si="6"/>
        <v>122</v>
      </c>
      <c r="I23" s="15">
        <f t="shared" si="6"/>
        <v>137</v>
      </c>
      <c r="J23" s="15">
        <v>-211</v>
      </c>
      <c r="K23" s="15">
        <v>1</v>
      </c>
      <c r="L23" s="15">
        <v>0</v>
      </c>
      <c r="M23" s="15">
        <v>1</v>
      </c>
      <c r="N23" s="15">
        <v>0</v>
      </c>
      <c r="O23" s="15">
        <v>0</v>
      </c>
      <c r="P23" s="15">
        <v>0</v>
      </c>
      <c r="Q23" s="15">
        <v>1</v>
      </c>
      <c r="R23" s="15">
        <v>1</v>
      </c>
      <c r="S23" s="15">
        <v>0</v>
      </c>
      <c r="T23" s="15">
        <v>0</v>
      </c>
      <c r="U23" s="15">
        <v>0</v>
      </c>
      <c r="V23" s="15">
        <v>0</v>
      </c>
      <c r="W23" s="15">
        <v>39</v>
      </c>
      <c r="X23" s="15">
        <v>13</v>
      </c>
      <c r="Y23" s="26">
        <v>3.2496107237153886</v>
      </c>
      <c r="Z23" s="26">
        <v>17.53435786338095</v>
      </c>
      <c r="AA23" s="26">
        <v>-14.28474713966556</v>
      </c>
      <c r="AB23" s="26">
        <v>20.833333333333332</v>
      </c>
      <c r="AC23" s="26">
        <v>0</v>
      </c>
      <c r="AD23" s="26">
        <v>20.408163265306122</v>
      </c>
      <c r="AE23" s="26">
        <v>20.408163265306122</v>
      </c>
      <c r="AF23" s="26">
        <v>0</v>
      </c>
      <c r="AG23" s="26">
        <v>0</v>
      </c>
      <c r="AH23" s="26">
        <v>0</v>
      </c>
      <c r="AI23" s="26">
        <v>0</v>
      </c>
      <c r="AJ23" s="26">
        <v>2.640308713018753</v>
      </c>
      <c r="AK23" s="27">
        <v>0.8801029043395844</v>
      </c>
      <c r="AL23" s="15"/>
      <c r="AM23" s="15"/>
    </row>
    <row r="24" spans="2:39" ht="15" customHeight="1">
      <c r="B24" s="2" t="s">
        <v>55</v>
      </c>
      <c r="C24" s="16">
        <v>14771</v>
      </c>
      <c r="D24" s="15">
        <f>SUM(E24:F24)</f>
        <v>48</v>
      </c>
      <c r="E24" s="15">
        <v>33</v>
      </c>
      <c r="F24" s="15">
        <v>15</v>
      </c>
      <c r="G24" s="15">
        <f>SUM(H24:I24)</f>
        <v>259</v>
      </c>
      <c r="H24" s="2">
        <v>122</v>
      </c>
      <c r="I24" s="2">
        <v>137</v>
      </c>
      <c r="J24" s="2">
        <v>-211</v>
      </c>
      <c r="K24" s="2">
        <v>1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2">
        <v>1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39</v>
      </c>
      <c r="X24" s="2">
        <v>13</v>
      </c>
      <c r="Y24" s="3">
        <v>3.2496107237153886</v>
      </c>
      <c r="Z24" s="3">
        <v>17.53435786338095</v>
      </c>
      <c r="AA24" s="3">
        <v>-14.28474713966556</v>
      </c>
      <c r="AB24" s="26">
        <v>20.833333333333332</v>
      </c>
      <c r="AC24" s="26">
        <v>0</v>
      </c>
      <c r="AD24" s="3">
        <v>20.408163265306122</v>
      </c>
      <c r="AE24" s="3">
        <v>20.408163265306122</v>
      </c>
      <c r="AF24" s="3">
        <v>0</v>
      </c>
      <c r="AG24" s="3">
        <v>0</v>
      </c>
      <c r="AH24" s="3">
        <v>0</v>
      </c>
      <c r="AI24" s="3">
        <v>0</v>
      </c>
      <c r="AJ24" s="3">
        <v>2.640308713018753</v>
      </c>
      <c r="AK24" s="23">
        <v>0.8801029043395844</v>
      </c>
      <c r="AL24" s="15"/>
      <c r="AM24" s="15"/>
    </row>
    <row r="25" spans="1:39" ht="15" customHeight="1">
      <c r="A25" s="13"/>
      <c r="B25" s="13"/>
      <c r="C25" s="16"/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  <c r="AL25" s="15"/>
      <c r="AM25" s="15"/>
    </row>
    <row r="26" spans="1:39" ht="15" customHeight="1">
      <c r="A26" s="2" t="s">
        <v>26</v>
      </c>
      <c r="B26" s="13"/>
      <c r="C26" s="16">
        <f>SUM(C27:C30)</f>
        <v>34300</v>
      </c>
      <c r="D26" s="15">
        <f>SUM(E26:F26)</f>
        <v>146</v>
      </c>
      <c r="E26" s="15">
        <f>SUM(E27:E30)</f>
        <v>73</v>
      </c>
      <c r="F26" s="15">
        <f>SUM(F27:F30)</f>
        <v>73</v>
      </c>
      <c r="G26" s="15">
        <f>H26+I26</f>
        <v>664</v>
      </c>
      <c r="H26" s="15">
        <f>SUM(H27:H30)</f>
        <v>329</v>
      </c>
      <c r="I26" s="15">
        <f>SUM(I27:I30)</f>
        <v>335</v>
      </c>
      <c r="J26" s="15">
        <f>SUM(J27:J30)</f>
        <v>-518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3</v>
      </c>
      <c r="R26" s="15">
        <v>1</v>
      </c>
      <c r="S26" s="15">
        <v>2</v>
      </c>
      <c r="T26" s="15">
        <f>SUM(T27:T30)</f>
        <v>1</v>
      </c>
      <c r="U26" s="15">
        <f>SUM(U27:U30)</f>
        <v>1</v>
      </c>
      <c r="V26" s="15">
        <f>SUM(V27:V30)</f>
        <v>0</v>
      </c>
      <c r="W26" s="15">
        <f>SUM(W27:W30)</f>
        <v>117</v>
      </c>
      <c r="X26" s="15">
        <f>SUM(X27:X30)</f>
        <v>43</v>
      </c>
      <c r="Y26" s="28">
        <f>D26/C26*1000</f>
        <v>4.256559766763849</v>
      </c>
      <c r="Z26" s="28">
        <f>G26/C26*1000</f>
        <v>19.35860058309038</v>
      </c>
      <c r="AA26" s="29">
        <f>J26/C26*1000</f>
        <v>-15.10204081632653</v>
      </c>
      <c r="AB26" s="28">
        <f>K26/D26*1000</f>
        <v>0</v>
      </c>
      <c r="AC26" s="28">
        <f>N26/D26*1000</f>
        <v>0</v>
      </c>
      <c r="AD26" s="28">
        <f>Q26/(D26+Q26)*1000</f>
        <v>20.13422818791946</v>
      </c>
      <c r="AE26" s="28">
        <f>R26/(D26+Q26)*1000</f>
        <v>6.7114093959731544</v>
      </c>
      <c r="AF26" s="28">
        <f>S26/(D26+Q26)*1000</f>
        <v>13.422818791946309</v>
      </c>
      <c r="AG26" s="28">
        <f>T26/(D26+U26)*1000</f>
        <v>6.802721088435374</v>
      </c>
      <c r="AH26" s="28">
        <f>U26/(D26+U26)*1000</f>
        <v>6.802721088435374</v>
      </c>
      <c r="AI26" s="28">
        <f>V26/D26*1000</f>
        <v>0</v>
      </c>
      <c r="AJ26" s="28">
        <f>W26/C26*1000</f>
        <v>3.4110787172011663</v>
      </c>
      <c r="AK26" s="30">
        <f>X26/C26*1000</f>
        <v>1.2536443148688046</v>
      </c>
      <c r="AL26" s="15"/>
      <c r="AM26" s="15"/>
    </row>
    <row r="27" spans="2:39" ht="15" customHeight="1">
      <c r="B27" s="13" t="s">
        <v>12</v>
      </c>
      <c r="C27" s="16">
        <v>1013</v>
      </c>
      <c r="D27" s="15">
        <f>SUM(E27:F27)</f>
        <v>0</v>
      </c>
      <c r="E27" s="13">
        <v>0</v>
      </c>
      <c r="F27" s="15">
        <v>0</v>
      </c>
      <c r="G27" s="2">
        <f>H27+I27</f>
        <v>30</v>
      </c>
      <c r="H27" s="2">
        <v>13</v>
      </c>
      <c r="I27" s="2">
        <v>17</v>
      </c>
      <c r="J27" s="2">
        <v>-30</v>
      </c>
      <c r="K27" s="2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6</v>
      </c>
      <c r="X27" s="2">
        <v>0</v>
      </c>
      <c r="Y27" s="3">
        <v>0</v>
      </c>
      <c r="Z27" s="3">
        <v>29.615004935834158</v>
      </c>
      <c r="AA27" s="3">
        <v>-29.615004935834158</v>
      </c>
      <c r="AB27" s="26">
        <v>0</v>
      </c>
      <c r="AC27" s="26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5.923000987166831</v>
      </c>
      <c r="AK27" s="23">
        <v>0</v>
      </c>
      <c r="AL27" s="15"/>
      <c r="AM27" s="15"/>
    </row>
    <row r="28" spans="2:39" ht="15" customHeight="1">
      <c r="B28" s="13" t="s">
        <v>13</v>
      </c>
      <c r="C28" s="16">
        <v>11295</v>
      </c>
      <c r="D28" s="15">
        <f>SUM(E28:F28)</f>
        <v>24</v>
      </c>
      <c r="E28" s="13">
        <v>11</v>
      </c>
      <c r="F28" s="13">
        <v>13</v>
      </c>
      <c r="G28" s="2">
        <f>H28+I28</f>
        <v>265</v>
      </c>
      <c r="H28" s="2">
        <v>127</v>
      </c>
      <c r="I28" s="2">
        <v>138</v>
      </c>
      <c r="J28" s="2">
        <v>-241</v>
      </c>
      <c r="K28" s="2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35</v>
      </c>
      <c r="X28" s="2">
        <v>16</v>
      </c>
      <c r="Y28" s="3">
        <v>2.1248339973439574</v>
      </c>
      <c r="Z28" s="3">
        <v>23.461708720672863</v>
      </c>
      <c r="AA28" s="3">
        <v>-21.336874723328904</v>
      </c>
      <c r="AB28" s="26">
        <v>0</v>
      </c>
      <c r="AC28" s="26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3.098716246126605</v>
      </c>
      <c r="AK28" s="23">
        <v>1.416555998229305</v>
      </c>
      <c r="AL28" s="15"/>
      <c r="AM28" s="15"/>
    </row>
    <row r="29" spans="2:39" ht="15" customHeight="1">
      <c r="B29" s="13" t="s">
        <v>14</v>
      </c>
      <c r="C29" s="16">
        <v>7471</v>
      </c>
      <c r="D29" s="15">
        <f>SUM(E29:F29)</f>
        <v>28</v>
      </c>
      <c r="E29" s="13">
        <v>16</v>
      </c>
      <c r="F29" s="13">
        <v>12</v>
      </c>
      <c r="G29" s="2">
        <f>H29+I29</f>
        <v>138</v>
      </c>
      <c r="H29" s="2">
        <v>69</v>
      </c>
      <c r="I29" s="2">
        <v>69</v>
      </c>
      <c r="J29" s="2">
        <v>-110</v>
      </c>
      <c r="K29" s="2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25</v>
      </c>
      <c r="X29" s="2">
        <v>7</v>
      </c>
      <c r="Y29" s="3">
        <v>3.747824923035738</v>
      </c>
      <c r="Z29" s="3">
        <v>18.47142283496185</v>
      </c>
      <c r="AA29" s="3">
        <v>-14.723597911926115</v>
      </c>
      <c r="AB29" s="26">
        <v>0</v>
      </c>
      <c r="AC29" s="26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3.3462722527104805</v>
      </c>
      <c r="AK29" s="23">
        <v>0.9369562307589345</v>
      </c>
      <c r="AL29" s="15"/>
      <c r="AM29" s="15"/>
    </row>
    <row r="30" spans="2:39" ht="15" customHeight="1">
      <c r="B30" s="13" t="s">
        <v>63</v>
      </c>
      <c r="C30" s="16">
        <v>14521</v>
      </c>
      <c r="D30" s="15">
        <f>SUM(E30:F30)</f>
        <v>94</v>
      </c>
      <c r="E30" s="13">
        <v>46</v>
      </c>
      <c r="F30" s="13">
        <v>48</v>
      </c>
      <c r="G30" s="2">
        <f>H30+I30</f>
        <v>231</v>
      </c>
      <c r="H30" s="2">
        <v>120</v>
      </c>
      <c r="I30" s="2">
        <v>111</v>
      </c>
      <c r="J30" s="2">
        <v>-137</v>
      </c>
      <c r="K30" s="2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2">
        <v>3</v>
      </c>
      <c r="R30" s="2">
        <v>1</v>
      </c>
      <c r="S30" s="2">
        <v>2</v>
      </c>
      <c r="T30" s="2">
        <v>1</v>
      </c>
      <c r="U30" s="2">
        <v>1</v>
      </c>
      <c r="V30" s="2">
        <v>0</v>
      </c>
      <c r="W30" s="2">
        <v>51</v>
      </c>
      <c r="X30" s="2">
        <v>20</v>
      </c>
      <c r="Y30" s="3">
        <v>6.473383375800564</v>
      </c>
      <c r="Z30" s="3">
        <v>15.90799531712692</v>
      </c>
      <c r="AA30" s="3">
        <v>-9.434611941326354</v>
      </c>
      <c r="AB30" s="26">
        <v>0</v>
      </c>
      <c r="AC30" s="26">
        <v>0</v>
      </c>
      <c r="AD30" s="3">
        <v>30.927835051546392</v>
      </c>
      <c r="AE30" s="3">
        <v>10.309278350515465</v>
      </c>
      <c r="AF30" s="3">
        <v>20.61855670103093</v>
      </c>
      <c r="AG30" s="3">
        <v>10.526315789473683</v>
      </c>
      <c r="AH30" s="3">
        <v>10.526315789473683</v>
      </c>
      <c r="AI30" s="3">
        <v>0</v>
      </c>
      <c r="AJ30" s="3">
        <v>3.512154810274774</v>
      </c>
      <c r="AK30" s="23">
        <v>1.3773156118724605</v>
      </c>
      <c r="AL30" s="15"/>
      <c r="AM30" s="15"/>
    </row>
    <row r="31" spans="1:39" ht="15" customHeight="1">
      <c r="A31" s="13"/>
      <c r="B31" s="13"/>
      <c r="C31" s="16"/>
      <c r="D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7"/>
      <c r="AL31" s="15"/>
      <c r="AM31" s="15"/>
    </row>
    <row r="32" spans="1:39" ht="15" customHeight="1">
      <c r="A32" s="2" t="s">
        <v>27</v>
      </c>
      <c r="B32" s="13"/>
      <c r="C32" s="16">
        <f aca="true" t="shared" si="7" ref="C32:I32">C33</f>
        <v>19842</v>
      </c>
      <c r="D32" s="15">
        <f t="shared" si="7"/>
        <v>244</v>
      </c>
      <c r="E32" s="15">
        <f t="shared" si="7"/>
        <v>120</v>
      </c>
      <c r="F32" s="15">
        <f t="shared" si="7"/>
        <v>124</v>
      </c>
      <c r="G32" s="15">
        <f t="shared" si="7"/>
        <v>146</v>
      </c>
      <c r="H32" s="15">
        <f t="shared" si="7"/>
        <v>73</v>
      </c>
      <c r="I32" s="15">
        <f t="shared" si="7"/>
        <v>73</v>
      </c>
      <c r="J32" s="15">
        <v>98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3</v>
      </c>
      <c r="R32" s="15">
        <v>0</v>
      </c>
      <c r="S32" s="15">
        <v>3</v>
      </c>
      <c r="T32" s="15">
        <v>0</v>
      </c>
      <c r="U32" s="15">
        <v>0</v>
      </c>
      <c r="V32" s="15">
        <v>0</v>
      </c>
      <c r="W32" s="15">
        <v>125</v>
      </c>
      <c r="X32" s="15">
        <v>28</v>
      </c>
      <c r="Y32" s="26">
        <v>12.297147464973289</v>
      </c>
      <c r="Z32" s="26">
        <v>7.358129220844673</v>
      </c>
      <c r="AA32" s="26">
        <v>4.939018244128616</v>
      </c>
      <c r="AB32" s="26">
        <v>0</v>
      </c>
      <c r="AC32" s="26">
        <v>0</v>
      </c>
      <c r="AD32" s="26">
        <v>12.145748987854251</v>
      </c>
      <c r="AE32" s="26">
        <v>0</v>
      </c>
      <c r="AF32" s="26">
        <v>12.145748987854251</v>
      </c>
      <c r="AG32" s="26">
        <v>0</v>
      </c>
      <c r="AH32" s="26">
        <v>0</v>
      </c>
      <c r="AI32" s="26">
        <v>0</v>
      </c>
      <c r="AJ32" s="26">
        <v>6.299768168531398</v>
      </c>
      <c r="AK32" s="27">
        <v>1.4111480697510332</v>
      </c>
      <c r="AL32" s="15"/>
      <c r="AM32" s="15"/>
    </row>
    <row r="33" spans="2:39" ht="15" customHeight="1">
      <c r="B33" s="13" t="s">
        <v>15</v>
      </c>
      <c r="C33" s="16">
        <v>19842</v>
      </c>
      <c r="D33" s="15">
        <f>SUM(E33:F33)</f>
        <v>244</v>
      </c>
      <c r="E33" s="15">
        <v>120</v>
      </c>
      <c r="F33" s="15">
        <v>124</v>
      </c>
      <c r="G33" s="15">
        <f>SUM(H33:I33)</f>
        <v>146</v>
      </c>
      <c r="H33" s="2">
        <v>73</v>
      </c>
      <c r="I33" s="2">
        <v>73</v>
      </c>
      <c r="J33" s="2">
        <v>98</v>
      </c>
      <c r="K33" s="2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2">
        <v>3</v>
      </c>
      <c r="R33" s="2">
        <v>0</v>
      </c>
      <c r="S33" s="2">
        <v>3</v>
      </c>
      <c r="T33" s="2">
        <v>0</v>
      </c>
      <c r="U33" s="2">
        <v>0</v>
      </c>
      <c r="V33" s="2">
        <v>0</v>
      </c>
      <c r="W33" s="2">
        <v>125</v>
      </c>
      <c r="X33" s="2">
        <v>28</v>
      </c>
      <c r="Y33" s="3">
        <v>12.297147464973289</v>
      </c>
      <c r="Z33" s="3">
        <v>7.358129220844673</v>
      </c>
      <c r="AA33" s="3">
        <v>4.939018244128616</v>
      </c>
      <c r="AB33" s="26">
        <v>0</v>
      </c>
      <c r="AC33" s="26">
        <v>0</v>
      </c>
      <c r="AD33" s="3">
        <v>12.145748987854251</v>
      </c>
      <c r="AE33" s="3">
        <v>0</v>
      </c>
      <c r="AF33" s="3">
        <v>12.145748987854251</v>
      </c>
      <c r="AG33" s="3">
        <v>0</v>
      </c>
      <c r="AH33" s="3">
        <v>0</v>
      </c>
      <c r="AI33" s="3">
        <v>0</v>
      </c>
      <c r="AJ33" s="3">
        <v>6.299768168531398</v>
      </c>
      <c r="AK33" s="23">
        <v>1.4111480697510332</v>
      </c>
      <c r="AL33" s="15"/>
      <c r="AM33" s="15"/>
    </row>
    <row r="34" spans="2:39" ht="15" customHeight="1">
      <c r="B34" s="13"/>
      <c r="C34" s="16"/>
      <c r="D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/>
      <c r="AL34" s="15"/>
      <c r="AM34" s="15"/>
    </row>
    <row r="35" spans="1:39" ht="15" customHeight="1">
      <c r="A35" s="2" t="s">
        <v>28</v>
      </c>
      <c r="B35" s="13"/>
      <c r="C35" s="16">
        <f>SUM(C36:C41)</f>
        <v>47702</v>
      </c>
      <c r="D35" s="15">
        <f>SUM(E35:F35)</f>
        <v>401</v>
      </c>
      <c r="E35" s="15">
        <f>SUM(E36:E41)</f>
        <v>210</v>
      </c>
      <c r="F35" s="15">
        <f>SUM(F36:F41)</f>
        <v>191</v>
      </c>
      <c r="G35" s="15">
        <f>SUM(H35:I35)</f>
        <v>437</v>
      </c>
      <c r="H35" s="15">
        <f aca="true" t="shared" si="8" ref="H35:M35">SUM(H36:H41)</f>
        <v>238</v>
      </c>
      <c r="I35" s="15">
        <f t="shared" si="8"/>
        <v>199</v>
      </c>
      <c r="J35" s="15">
        <f t="shared" si="8"/>
        <v>-36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v>0</v>
      </c>
      <c r="O35" s="15">
        <v>0</v>
      </c>
      <c r="P35" s="15">
        <v>0</v>
      </c>
      <c r="Q35" s="15">
        <f aca="true" t="shared" si="9" ref="Q35:X35">SUM(Q36:Q41)</f>
        <v>9</v>
      </c>
      <c r="R35" s="15">
        <f t="shared" si="9"/>
        <v>4</v>
      </c>
      <c r="S35" s="15">
        <f t="shared" si="9"/>
        <v>5</v>
      </c>
      <c r="T35" s="15">
        <f t="shared" si="9"/>
        <v>0</v>
      </c>
      <c r="U35" s="15">
        <f t="shared" si="9"/>
        <v>0</v>
      </c>
      <c r="V35" s="15">
        <f t="shared" si="9"/>
        <v>0</v>
      </c>
      <c r="W35" s="15">
        <f t="shared" si="9"/>
        <v>250</v>
      </c>
      <c r="X35" s="15">
        <f t="shared" si="9"/>
        <v>80</v>
      </c>
      <c r="Y35" s="28">
        <f>D35/C35*1000</f>
        <v>8.406356127625676</v>
      </c>
      <c r="Z35" s="28">
        <f>G35/C35*1000</f>
        <v>9.161041465766635</v>
      </c>
      <c r="AA35" s="29">
        <f>J35/C35*1000</f>
        <v>-0.7546853381409584</v>
      </c>
      <c r="AB35" s="26">
        <f>K35/D35*1000</f>
        <v>0</v>
      </c>
      <c r="AC35" s="26">
        <f>N35/D35*1000</f>
        <v>0</v>
      </c>
      <c r="AD35" s="28">
        <f>Q35/(D35+Q35)*1000</f>
        <v>21.95121951219512</v>
      </c>
      <c r="AE35" s="28">
        <f>R35/(D35+Q35)*1000</f>
        <v>9.75609756097561</v>
      </c>
      <c r="AF35" s="28">
        <f>S35/(D35+Q35)*1000</f>
        <v>12.195121951219512</v>
      </c>
      <c r="AG35" s="28">
        <f>T35/(D35+U35)*1000</f>
        <v>0</v>
      </c>
      <c r="AH35" s="28">
        <f>U35/(D35+U35)*1000</f>
        <v>0</v>
      </c>
      <c r="AI35" s="26">
        <f>V35/D35*1000</f>
        <v>0</v>
      </c>
      <c r="AJ35" s="28">
        <f>W35/C35*1000</f>
        <v>5.240870403756656</v>
      </c>
      <c r="AK35" s="30">
        <f>X35/C35*1000</f>
        <v>1.6770785292021297</v>
      </c>
      <c r="AL35" s="15"/>
      <c r="AM35" s="15"/>
    </row>
    <row r="36" spans="2:39" ht="15" customHeight="1">
      <c r="B36" s="13" t="s">
        <v>16</v>
      </c>
      <c r="C36" s="16">
        <v>1644</v>
      </c>
      <c r="D36" s="15">
        <f aca="true" t="shared" si="10" ref="D35:D41">SUM(E36:F36)</f>
        <v>5</v>
      </c>
      <c r="E36" s="13">
        <v>2</v>
      </c>
      <c r="F36" s="13">
        <v>3</v>
      </c>
      <c r="G36" s="15">
        <f aca="true" t="shared" si="11" ref="G36:G41">SUM(H36:I36)</f>
        <v>18</v>
      </c>
      <c r="H36" s="2">
        <v>12</v>
      </c>
      <c r="I36" s="2">
        <v>6</v>
      </c>
      <c r="J36" s="2">
        <v>-13</v>
      </c>
      <c r="K36" s="2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7</v>
      </c>
      <c r="X36" s="2">
        <v>4</v>
      </c>
      <c r="Y36" s="3">
        <v>3.0413625304136254</v>
      </c>
      <c r="Z36" s="3">
        <v>10.948905109489052</v>
      </c>
      <c r="AA36" s="3">
        <v>-7.907542579075426</v>
      </c>
      <c r="AB36" s="26">
        <v>0</v>
      </c>
      <c r="AC36" s="26">
        <v>0</v>
      </c>
      <c r="AD36" s="3">
        <v>0</v>
      </c>
      <c r="AE36" s="3">
        <v>0</v>
      </c>
      <c r="AF36" s="3">
        <v>0</v>
      </c>
      <c r="AG36" s="26">
        <v>0</v>
      </c>
      <c r="AH36" s="26">
        <v>0</v>
      </c>
      <c r="AI36" s="26">
        <v>0</v>
      </c>
      <c r="AJ36" s="3">
        <v>4.257907542579075</v>
      </c>
      <c r="AK36" s="23">
        <v>2.4330900243309004</v>
      </c>
      <c r="AL36" s="15"/>
      <c r="AM36" s="15"/>
    </row>
    <row r="37" spans="2:39" ht="15" customHeight="1">
      <c r="B37" s="13" t="s">
        <v>17</v>
      </c>
      <c r="C37" s="16">
        <v>4152</v>
      </c>
      <c r="D37" s="15">
        <f t="shared" si="10"/>
        <v>26</v>
      </c>
      <c r="E37" s="13">
        <v>13</v>
      </c>
      <c r="F37" s="13">
        <v>13</v>
      </c>
      <c r="G37" s="15">
        <f t="shared" si="11"/>
        <v>35</v>
      </c>
      <c r="H37" s="2">
        <v>22</v>
      </c>
      <c r="I37" s="2">
        <v>13</v>
      </c>
      <c r="J37" s="2">
        <v>-9</v>
      </c>
      <c r="K37" s="2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14</v>
      </c>
      <c r="X37" s="2">
        <v>8</v>
      </c>
      <c r="Y37" s="3">
        <v>6.262042389210019</v>
      </c>
      <c r="Z37" s="3">
        <v>8.429672447013488</v>
      </c>
      <c r="AA37" s="3">
        <v>-2.167630057803468</v>
      </c>
      <c r="AB37" s="26">
        <v>0</v>
      </c>
      <c r="AC37" s="26">
        <v>0</v>
      </c>
      <c r="AD37" s="3">
        <v>0</v>
      </c>
      <c r="AE37" s="3">
        <v>0</v>
      </c>
      <c r="AF37" s="3">
        <v>0</v>
      </c>
      <c r="AG37" s="26">
        <v>0</v>
      </c>
      <c r="AH37" s="26">
        <v>0</v>
      </c>
      <c r="AI37" s="26">
        <v>0</v>
      </c>
      <c r="AJ37" s="3">
        <v>3.371868978805395</v>
      </c>
      <c r="AK37" s="23">
        <v>1.9267822736030829</v>
      </c>
      <c r="AL37" s="15"/>
      <c r="AM37" s="15"/>
    </row>
    <row r="38" spans="2:39" ht="15" customHeight="1">
      <c r="B38" s="13" t="s">
        <v>18</v>
      </c>
      <c r="C38" s="16">
        <v>9007</v>
      </c>
      <c r="D38" s="15">
        <f t="shared" si="10"/>
        <v>91</v>
      </c>
      <c r="E38" s="13">
        <v>47</v>
      </c>
      <c r="F38" s="13">
        <v>44</v>
      </c>
      <c r="G38" s="15">
        <f t="shared" si="11"/>
        <v>63</v>
      </c>
      <c r="H38" s="2">
        <v>32</v>
      </c>
      <c r="I38" s="2">
        <v>31</v>
      </c>
      <c r="J38" s="2">
        <v>28</v>
      </c>
      <c r="K38" s="2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2">
        <v>1</v>
      </c>
      <c r="R38" s="2">
        <v>1</v>
      </c>
      <c r="S38" s="2">
        <v>0</v>
      </c>
      <c r="T38" s="2">
        <v>0</v>
      </c>
      <c r="U38" s="2">
        <v>0</v>
      </c>
      <c r="V38" s="2">
        <v>0</v>
      </c>
      <c r="W38" s="2">
        <v>73</v>
      </c>
      <c r="X38" s="2">
        <v>8</v>
      </c>
      <c r="Y38" s="3">
        <v>10.103253025424669</v>
      </c>
      <c r="Z38" s="3">
        <v>6.994559786832464</v>
      </c>
      <c r="AA38" s="3">
        <v>3.108693238592206</v>
      </c>
      <c r="AB38" s="26">
        <v>0</v>
      </c>
      <c r="AC38" s="26">
        <v>0</v>
      </c>
      <c r="AD38" s="3">
        <v>10.869565217391305</v>
      </c>
      <c r="AE38" s="3">
        <v>10.869565217391305</v>
      </c>
      <c r="AF38" s="3">
        <v>0</v>
      </c>
      <c r="AG38" s="26">
        <v>0</v>
      </c>
      <c r="AH38" s="26">
        <v>0</v>
      </c>
      <c r="AI38" s="26">
        <v>0</v>
      </c>
      <c r="AJ38" s="3">
        <v>8.104807372043965</v>
      </c>
      <c r="AK38" s="23">
        <v>0.8881980681692017</v>
      </c>
      <c r="AL38" s="15"/>
      <c r="AM38" s="15"/>
    </row>
    <row r="39" spans="2:39" ht="15" customHeight="1">
      <c r="B39" s="13" t="s">
        <v>19</v>
      </c>
      <c r="C39" s="16">
        <v>5023</v>
      </c>
      <c r="D39" s="15">
        <f t="shared" si="10"/>
        <v>36</v>
      </c>
      <c r="E39" s="13">
        <v>24</v>
      </c>
      <c r="F39" s="13">
        <v>12</v>
      </c>
      <c r="G39" s="15">
        <f t="shared" si="11"/>
        <v>52</v>
      </c>
      <c r="H39" s="2">
        <v>26</v>
      </c>
      <c r="I39" s="2">
        <v>26</v>
      </c>
      <c r="J39" s="2">
        <v>-16</v>
      </c>
      <c r="K39" s="2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2">
        <v>2</v>
      </c>
      <c r="R39" s="2">
        <v>2</v>
      </c>
      <c r="S39" s="2">
        <v>0</v>
      </c>
      <c r="T39" s="2">
        <v>0</v>
      </c>
      <c r="U39" s="2">
        <v>0</v>
      </c>
      <c r="V39" s="2">
        <v>0</v>
      </c>
      <c r="W39" s="2">
        <v>23</v>
      </c>
      <c r="X39" s="2">
        <v>8</v>
      </c>
      <c r="Y39" s="3">
        <v>7.167031654389807</v>
      </c>
      <c r="Z39" s="3">
        <v>10.352379056340832</v>
      </c>
      <c r="AA39" s="3">
        <v>-3.185347401951025</v>
      </c>
      <c r="AB39" s="26">
        <v>0</v>
      </c>
      <c r="AC39" s="26">
        <v>0</v>
      </c>
      <c r="AD39" s="3">
        <v>52.63157894736842</v>
      </c>
      <c r="AE39" s="3">
        <v>52.63157894736842</v>
      </c>
      <c r="AF39" s="3">
        <v>0</v>
      </c>
      <c r="AG39" s="26">
        <v>0</v>
      </c>
      <c r="AH39" s="26">
        <v>0</v>
      </c>
      <c r="AI39" s="26">
        <v>0</v>
      </c>
      <c r="AJ39" s="3">
        <v>4.578936890304599</v>
      </c>
      <c r="AK39" s="23">
        <v>1.5926737009755125</v>
      </c>
      <c r="AL39" s="15"/>
      <c r="AM39" s="15"/>
    </row>
    <row r="40" spans="2:39" ht="15" customHeight="1">
      <c r="B40" s="13" t="s">
        <v>20</v>
      </c>
      <c r="C40" s="16">
        <v>2908</v>
      </c>
      <c r="D40" s="15">
        <f t="shared" si="10"/>
        <v>25</v>
      </c>
      <c r="E40" s="13">
        <v>14</v>
      </c>
      <c r="F40" s="13">
        <v>11</v>
      </c>
      <c r="G40" s="15">
        <f t="shared" si="11"/>
        <v>37</v>
      </c>
      <c r="H40" s="2">
        <v>17</v>
      </c>
      <c r="I40" s="2">
        <v>20</v>
      </c>
      <c r="J40" s="2">
        <v>-12</v>
      </c>
      <c r="K40" s="2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2">
        <v>1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16</v>
      </c>
      <c r="X40" s="2">
        <v>2</v>
      </c>
      <c r="Y40" s="3">
        <v>8.59697386519945</v>
      </c>
      <c r="Z40" s="3">
        <v>12.723521320495186</v>
      </c>
      <c r="AA40" s="3">
        <v>-4.126547455295736</v>
      </c>
      <c r="AB40" s="26">
        <v>0</v>
      </c>
      <c r="AC40" s="26">
        <v>0</v>
      </c>
      <c r="AD40" s="3">
        <v>38.46153846153847</v>
      </c>
      <c r="AE40" s="3">
        <v>0</v>
      </c>
      <c r="AF40" s="3">
        <v>38.46153846153847</v>
      </c>
      <c r="AG40" s="26">
        <v>0</v>
      </c>
      <c r="AH40" s="26">
        <v>0</v>
      </c>
      <c r="AI40" s="26">
        <v>0</v>
      </c>
      <c r="AJ40" s="3">
        <v>5.502063273727648</v>
      </c>
      <c r="AK40" s="23">
        <v>0.687757909215956</v>
      </c>
      <c r="AL40" s="15"/>
      <c r="AM40" s="15"/>
    </row>
    <row r="41" spans="2:39" ht="15" customHeight="1">
      <c r="B41" s="2" t="s">
        <v>48</v>
      </c>
      <c r="C41" s="16">
        <v>24968</v>
      </c>
      <c r="D41" s="15">
        <f t="shared" si="10"/>
        <v>218</v>
      </c>
      <c r="E41" s="13">
        <v>110</v>
      </c>
      <c r="F41" s="13">
        <v>108</v>
      </c>
      <c r="G41" s="15">
        <f t="shared" si="11"/>
        <v>232</v>
      </c>
      <c r="H41" s="2">
        <v>129</v>
      </c>
      <c r="I41" s="2">
        <v>103</v>
      </c>
      <c r="J41" s="2">
        <v>-14</v>
      </c>
      <c r="K41" s="2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2">
        <v>5</v>
      </c>
      <c r="R41" s="2">
        <v>1</v>
      </c>
      <c r="S41" s="2">
        <v>4</v>
      </c>
      <c r="T41" s="2">
        <v>0</v>
      </c>
      <c r="U41" s="2">
        <v>0</v>
      </c>
      <c r="V41" s="2">
        <v>0</v>
      </c>
      <c r="W41" s="2">
        <v>117</v>
      </c>
      <c r="X41" s="2">
        <v>50</v>
      </c>
      <c r="Y41" s="3">
        <v>8.731175905158603</v>
      </c>
      <c r="Z41" s="3">
        <v>9.291893623838513</v>
      </c>
      <c r="AA41" s="3">
        <v>-0.5607177186799103</v>
      </c>
      <c r="AB41" s="26">
        <v>0</v>
      </c>
      <c r="AC41" s="26">
        <v>0</v>
      </c>
      <c r="AD41" s="3">
        <v>22.42152466367713</v>
      </c>
      <c r="AE41" s="3">
        <v>4.484304932735426</v>
      </c>
      <c r="AF41" s="3">
        <v>17.937219730941703</v>
      </c>
      <c r="AG41" s="26">
        <v>0</v>
      </c>
      <c r="AH41" s="26">
        <v>0</v>
      </c>
      <c r="AI41" s="26">
        <v>0</v>
      </c>
      <c r="AJ41" s="3">
        <v>4.68599807753925</v>
      </c>
      <c r="AK41" s="23">
        <v>2.0025632809996794</v>
      </c>
      <c r="AL41" s="15"/>
      <c r="AM41" s="15"/>
    </row>
    <row r="42" spans="1:39" ht="15" customHeight="1">
      <c r="A42" s="13"/>
      <c r="B42" s="13"/>
      <c r="C42" s="16"/>
      <c r="D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7"/>
      <c r="AL42" s="15"/>
      <c r="AM42" s="15"/>
    </row>
    <row r="43" spans="1:39" ht="15" customHeight="1">
      <c r="A43" s="2" t="s">
        <v>29</v>
      </c>
      <c r="B43" s="13"/>
      <c r="C43" s="16">
        <f>C44+C45</f>
        <v>1225</v>
      </c>
      <c r="D43" s="15">
        <f>SUM(E43:F43)</f>
        <v>3</v>
      </c>
      <c r="E43" s="15">
        <f>SUM(E44:E45)</f>
        <v>2</v>
      </c>
      <c r="F43" s="15">
        <f>SUM(F44:F45)</f>
        <v>1</v>
      </c>
      <c r="G43" s="15">
        <f>SUM(H43:I43)</f>
        <v>24</v>
      </c>
      <c r="H43" s="15">
        <f>SUM(H44:H45)</f>
        <v>7</v>
      </c>
      <c r="I43" s="15">
        <f>SUM(I44:I45)</f>
        <v>17</v>
      </c>
      <c r="J43" s="15">
        <f>J44+J45</f>
        <v>-21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f>SUM(T44:T45)</f>
        <v>0</v>
      </c>
      <c r="U43" s="15">
        <f>SUM(U44:U45)</f>
        <v>0</v>
      </c>
      <c r="V43" s="15">
        <f>SUM(V44:V45)</f>
        <v>0</v>
      </c>
      <c r="W43" s="15">
        <f>SUM(W44:W45)</f>
        <v>8</v>
      </c>
      <c r="X43" s="15">
        <f>SUM(X44:X45)</f>
        <v>0</v>
      </c>
      <c r="Y43" s="28">
        <f>D43/C43*1000</f>
        <v>2.4489795918367347</v>
      </c>
      <c r="Z43" s="28">
        <f>G43/C43*1000</f>
        <v>19.591836734693878</v>
      </c>
      <c r="AA43" s="29">
        <f>J43/C43*1000</f>
        <v>-17.142857142857142</v>
      </c>
      <c r="AB43" s="26">
        <f>K43/D43*1000</f>
        <v>0</v>
      </c>
      <c r="AC43" s="26">
        <f>N43/D43*1000</f>
        <v>0</v>
      </c>
      <c r="AD43" s="3">
        <f>Q43/(D43+Q43)*1000</f>
        <v>0</v>
      </c>
      <c r="AE43" s="3">
        <f>R43/(D43+Q43)*1000</f>
        <v>0</v>
      </c>
      <c r="AF43" s="3">
        <f>S43/(D43+Q43)*1000</f>
        <v>0</v>
      </c>
      <c r="AG43" s="26">
        <f>T43/(D43+U43)*1000</f>
        <v>0</v>
      </c>
      <c r="AH43" s="26">
        <f>U43/(D43+U43)*1000</f>
        <v>0</v>
      </c>
      <c r="AI43" s="26">
        <f>V43/D43*1000</f>
        <v>0</v>
      </c>
      <c r="AJ43" s="28">
        <f>W43/C43*1000</f>
        <v>6.530612244897959</v>
      </c>
      <c r="AK43" s="23">
        <f>X43/C43*1000</f>
        <v>0</v>
      </c>
      <c r="AL43" s="15"/>
      <c r="AM43" s="15"/>
    </row>
    <row r="44" spans="2:39" ht="15" customHeight="1">
      <c r="B44" s="13" t="s">
        <v>21</v>
      </c>
      <c r="C44" s="16">
        <v>698</v>
      </c>
      <c r="D44" s="15">
        <f>SUM(E44:F44)</f>
        <v>1</v>
      </c>
      <c r="E44" s="17">
        <v>1</v>
      </c>
      <c r="F44" s="15">
        <v>0</v>
      </c>
      <c r="G44" s="2">
        <f>SUM(H44:I44)</f>
        <v>9</v>
      </c>
      <c r="H44" s="2">
        <v>2</v>
      </c>
      <c r="I44" s="2">
        <v>7</v>
      </c>
      <c r="J44" s="2">
        <v>-8</v>
      </c>
      <c r="K44" s="2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4</v>
      </c>
      <c r="X44" s="2">
        <v>0</v>
      </c>
      <c r="Y44" s="3">
        <v>1.4326647564469914</v>
      </c>
      <c r="Z44" s="3">
        <v>12.893982808022923</v>
      </c>
      <c r="AA44" s="3">
        <v>-11.461318051575931</v>
      </c>
      <c r="AB44" s="26">
        <v>0</v>
      </c>
      <c r="AC44" s="26">
        <v>0</v>
      </c>
      <c r="AD44" s="3">
        <v>0</v>
      </c>
      <c r="AE44" s="3">
        <v>0</v>
      </c>
      <c r="AF44" s="3">
        <v>0</v>
      </c>
      <c r="AG44" s="26">
        <v>0</v>
      </c>
      <c r="AH44" s="26">
        <v>0</v>
      </c>
      <c r="AI44" s="26">
        <v>0</v>
      </c>
      <c r="AJ44" s="3">
        <v>5.730659025787966</v>
      </c>
      <c r="AK44" s="23">
        <v>0</v>
      </c>
      <c r="AL44" s="15"/>
      <c r="AM44" s="15"/>
    </row>
    <row r="45" spans="2:39" ht="15" customHeight="1">
      <c r="B45" s="13" t="s">
        <v>22</v>
      </c>
      <c r="C45" s="16">
        <v>527</v>
      </c>
      <c r="D45" s="15">
        <f>SUM(E45:F45)</f>
        <v>2</v>
      </c>
      <c r="E45" s="17">
        <v>1</v>
      </c>
      <c r="F45" s="15">
        <v>1</v>
      </c>
      <c r="G45" s="2">
        <f>SUM(H45:I45)</f>
        <v>15</v>
      </c>
      <c r="H45" s="2">
        <v>5</v>
      </c>
      <c r="I45" s="2">
        <v>10</v>
      </c>
      <c r="J45" s="2">
        <v>-13</v>
      </c>
      <c r="K45" s="2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4</v>
      </c>
      <c r="X45" s="2">
        <v>0</v>
      </c>
      <c r="Y45" s="3">
        <v>3.795066413662239</v>
      </c>
      <c r="Z45" s="3">
        <v>28.46299810246679</v>
      </c>
      <c r="AA45" s="3">
        <v>-24.667931688804554</v>
      </c>
      <c r="AB45" s="26">
        <v>0</v>
      </c>
      <c r="AC45" s="26">
        <v>0</v>
      </c>
      <c r="AD45" s="3">
        <v>0</v>
      </c>
      <c r="AE45" s="3">
        <v>0</v>
      </c>
      <c r="AF45" s="3">
        <v>0</v>
      </c>
      <c r="AG45" s="26">
        <v>0</v>
      </c>
      <c r="AH45" s="26">
        <v>0</v>
      </c>
      <c r="AI45" s="26">
        <v>0</v>
      </c>
      <c r="AJ45" s="3">
        <v>7.590132827324478</v>
      </c>
      <c r="AK45" s="23">
        <v>0</v>
      </c>
      <c r="AL45" s="15"/>
      <c r="AM45" s="15"/>
    </row>
    <row r="46" spans="2:42" ht="15" customHeight="1">
      <c r="B46" s="13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7"/>
      <c r="AL46" s="15"/>
      <c r="AM46" s="15"/>
      <c r="AN46" s="15"/>
      <c r="AO46" s="15"/>
      <c r="AP46" s="15"/>
    </row>
    <row r="47" spans="1:41" ht="15" customHeight="1">
      <c r="A47" s="2" t="s">
        <v>58</v>
      </c>
      <c r="C47" s="16">
        <f>C9+C14+C15+C16+C17+C21+C32</f>
        <v>451206</v>
      </c>
      <c r="D47" s="15">
        <f>D9+D14+D15+D16+D17+D21+D32</f>
        <v>3430</v>
      </c>
      <c r="E47" s="15">
        <f>E9+E14+E15+E16+E17+E21+E32</f>
        <v>1726</v>
      </c>
      <c r="F47" s="15">
        <f>F9+F14+F15+F16+F17+F21+F32</f>
        <v>1704</v>
      </c>
      <c r="G47" s="15">
        <f>SUM(H47:I47)</f>
        <v>5150</v>
      </c>
      <c r="H47" s="15">
        <v>2623</v>
      </c>
      <c r="I47" s="15">
        <v>2527</v>
      </c>
      <c r="J47" s="15">
        <f aca="true" t="shared" si="12" ref="J47:S47">J9+J14+J15+J16+J17+J21+J32</f>
        <v>-1720</v>
      </c>
      <c r="K47" s="15">
        <f t="shared" si="12"/>
        <v>1</v>
      </c>
      <c r="L47" s="15">
        <f t="shared" si="12"/>
        <v>0</v>
      </c>
      <c r="M47" s="15">
        <f t="shared" si="12"/>
        <v>1</v>
      </c>
      <c r="N47" s="15">
        <f t="shared" si="12"/>
        <v>1</v>
      </c>
      <c r="O47" s="15">
        <f t="shared" si="12"/>
        <v>0</v>
      </c>
      <c r="P47" s="15">
        <f t="shared" si="12"/>
        <v>1</v>
      </c>
      <c r="Q47" s="15">
        <f t="shared" si="12"/>
        <v>86</v>
      </c>
      <c r="R47" s="15">
        <f t="shared" si="12"/>
        <v>40</v>
      </c>
      <c r="S47" s="15">
        <f t="shared" si="12"/>
        <v>46</v>
      </c>
      <c r="T47" s="15">
        <f>T9+T14+T15+T16+T17+T21+T32</f>
        <v>8</v>
      </c>
      <c r="U47" s="15">
        <f>U9+U14+U15+U16+U17+U21+U32</f>
        <v>7</v>
      </c>
      <c r="V47" s="15">
        <f>V9+V14+V15+V16+V17+V21+V32</f>
        <v>1</v>
      </c>
      <c r="W47" s="15">
        <f>W9+W14+W15+W16+W17+W21+W32</f>
        <v>2100</v>
      </c>
      <c r="X47" s="15">
        <f>X9+X14+X15+X16+X17+X21+X32</f>
        <v>771</v>
      </c>
      <c r="Y47" s="28">
        <f>D47/C47*1000</f>
        <v>7.601849266188837</v>
      </c>
      <c r="Z47" s="28">
        <f>G47/C47*1000</f>
        <v>11.413855312207728</v>
      </c>
      <c r="AA47" s="29">
        <f aca="true" t="shared" si="13" ref="AA47:AB50">J47/C47*1000</f>
        <v>-3.8120060460188916</v>
      </c>
      <c r="AB47" s="26">
        <f t="shared" si="13"/>
        <v>0.2915451895043732</v>
      </c>
      <c r="AC47" s="26">
        <f>N47/D47*1000</f>
        <v>0.2915451895043732</v>
      </c>
      <c r="AD47" s="28">
        <f>Q47/(D47+Q47)*1000</f>
        <v>24.459613196814562</v>
      </c>
      <c r="AE47" s="28">
        <f>R47/(D47+Q47)*1000</f>
        <v>11.376564277588168</v>
      </c>
      <c r="AF47" s="28">
        <f>S47/(D47+Q47)*1000</f>
        <v>13.083048919226393</v>
      </c>
      <c r="AG47" s="28">
        <f>T47/(D47+U47)*1000</f>
        <v>2.3276112889147513</v>
      </c>
      <c r="AH47" s="28">
        <f>U47/(D47+U47)*1000</f>
        <v>2.0366598778004072</v>
      </c>
      <c r="AI47" s="28">
        <f>V47/D47*1000</f>
        <v>0.2915451895043732</v>
      </c>
      <c r="AJ47" s="28">
        <f>W47/C47*1000</f>
        <v>4.654193428278879</v>
      </c>
      <c r="AK47" s="30">
        <f>X47/C47*1000</f>
        <v>1.708753872953817</v>
      </c>
      <c r="AL47" s="15"/>
      <c r="AM47" s="15"/>
      <c r="AN47" s="15"/>
      <c r="AO47" s="15"/>
    </row>
    <row r="48" spans="1:41" ht="15" customHeight="1">
      <c r="A48" s="2" t="s">
        <v>59</v>
      </c>
      <c r="C48" s="16">
        <f>C12+C18+C20</f>
        <v>131590</v>
      </c>
      <c r="D48" s="15">
        <f>D12+D18+D20</f>
        <v>828</v>
      </c>
      <c r="E48" s="15">
        <f>E12+E18+E20</f>
        <v>434</v>
      </c>
      <c r="F48" s="15">
        <f>F12+F18+F20</f>
        <v>394</v>
      </c>
      <c r="G48" s="15">
        <f>SUM(H48:I48)</f>
        <v>1781</v>
      </c>
      <c r="H48" s="15">
        <v>861</v>
      </c>
      <c r="I48" s="15">
        <v>920</v>
      </c>
      <c r="J48" s="15">
        <f aca="true" t="shared" si="14" ref="J48:P48">J12+J18+J20</f>
        <v>-953</v>
      </c>
      <c r="K48" s="15">
        <f t="shared" si="14"/>
        <v>1</v>
      </c>
      <c r="L48" s="15">
        <f t="shared" si="14"/>
        <v>1</v>
      </c>
      <c r="M48" s="15">
        <f t="shared" si="14"/>
        <v>0</v>
      </c>
      <c r="N48" s="15">
        <f t="shared" si="14"/>
        <v>1</v>
      </c>
      <c r="O48" s="15">
        <f t="shared" si="14"/>
        <v>1</v>
      </c>
      <c r="P48" s="15">
        <f t="shared" si="14"/>
        <v>0</v>
      </c>
      <c r="Q48" s="15">
        <f aca="true" t="shared" si="15" ref="Q48:X48">Q12+Q18+Q20</f>
        <v>25</v>
      </c>
      <c r="R48" s="15">
        <f t="shared" si="15"/>
        <v>8</v>
      </c>
      <c r="S48" s="15">
        <f t="shared" si="15"/>
        <v>17</v>
      </c>
      <c r="T48" s="15">
        <f t="shared" si="15"/>
        <v>1</v>
      </c>
      <c r="U48" s="15">
        <f t="shared" si="15"/>
        <v>0</v>
      </c>
      <c r="V48" s="15">
        <f t="shared" si="15"/>
        <v>1</v>
      </c>
      <c r="W48" s="15">
        <f t="shared" si="15"/>
        <v>547</v>
      </c>
      <c r="X48" s="15">
        <f t="shared" si="15"/>
        <v>223</v>
      </c>
      <c r="Y48" s="28">
        <f>D48/C48*1000</f>
        <v>6.292271449198267</v>
      </c>
      <c r="Z48" s="28">
        <f>G48/C48*1000</f>
        <v>13.534463105099173</v>
      </c>
      <c r="AA48" s="29">
        <f t="shared" si="13"/>
        <v>-7.242191655900904</v>
      </c>
      <c r="AB48" s="26">
        <f t="shared" si="13"/>
        <v>1.2077294685990339</v>
      </c>
      <c r="AC48" s="26">
        <f>N48/D48*1000</f>
        <v>1.2077294685990339</v>
      </c>
      <c r="AD48" s="28">
        <f>Q48/(D48+Q48)*1000</f>
        <v>29.308323563892145</v>
      </c>
      <c r="AE48" s="28">
        <f>R48/(D48+Q48)*1000</f>
        <v>9.378663540445485</v>
      </c>
      <c r="AF48" s="28">
        <f>S48/(D48+Q48)*1000</f>
        <v>19.929660023446658</v>
      </c>
      <c r="AG48" s="28">
        <f>T48/(D48+U48)*1000</f>
        <v>1.2077294685990339</v>
      </c>
      <c r="AH48" s="28">
        <f>U48/(D48+U48)*1000</f>
        <v>0</v>
      </c>
      <c r="AI48" s="28">
        <f>V48/D48*1000</f>
        <v>1.2077294685990339</v>
      </c>
      <c r="AJ48" s="28">
        <f>W48/C48*1000</f>
        <v>4.15685082453074</v>
      </c>
      <c r="AK48" s="30">
        <f>X48/C48*1000</f>
        <v>1.6946576487575042</v>
      </c>
      <c r="AL48" s="15"/>
      <c r="AM48" s="15"/>
      <c r="AN48" s="15"/>
      <c r="AO48" s="15"/>
    </row>
    <row r="49" spans="1:41" ht="15" customHeight="1">
      <c r="A49" s="2" t="s">
        <v>60</v>
      </c>
      <c r="C49" s="16">
        <f>C23+C26</f>
        <v>49071</v>
      </c>
      <c r="D49" s="15">
        <f>D23+D26</f>
        <v>194</v>
      </c>
      <c r="E49" s="15">
        <f>E23+E26</f>
        <v>106</v>
      </c>
      <c r="F49" s="15">
        <f>F23+F26</f>
        <v>88</v>
      </c>
      <c r="G49" s="15">
        <f>SUM(H49:I49)</f>
        <v>923</v>
      </c>
      <c r="H49" s="15">
        <v>451</v>
      </c>
      <c r="I49" s="15">
        <v>472</v>
      </c>
      <c r="J49" s="15">
        <f aca="true" t="shared" si="16" ref="J49:P49">J23+J26</f>
        <v>-729</v>
      </c>
      <c r="K49" s="15">
        <f t="shared" si="16"/>
        <v>1</v>
      </c>
      <c r="L49" s="15">
        <f t="shared" si="16"/>
        <v>0</v>
      </c>
      <c r="M49" s="15">
        <f t="shared" si="16"/>
        <v>1</v>
      </c>
      <c r="N49" s="15">
        <f t="shared" si="16"/>
        <v>0</v>
      </c>
      <c r="O49" s="15">
        <f t="shared" si="16"/>
        <v>0</v>
      </c>
      <c r="P49" s="15">
        <f t="shared" si="16"/>
        <v>0</v>
      </c>
      <c r="Q49" s="15">
        <f aca="true" t="shared" si="17" ref="Q49:X49">Q23+Q26</f>
        <v>4</v>
      </c>
      <c r="R49" s="15">
        <f t="shared" si="17"/>
        <v>2</v>
      </c>
      <c r="S49" s="15">
        <f t="shared" si="17"/>
        <v>2</v>
      </c>
      <c r="T49" s="15">
        <f t="shared" si="17"/>
        <v>1</v>
      </c>
      <c r="U49" s="15">
        <f t="shared" si="17"/>
        <v>1</v>
      </c>
      <c r="V49" s="15">
        <f t="shared" si="17"/>
        <v>0</v>
      </c>
      <c r="W49" s="15">
        <f t="shared" si="17"/>
        <v>156</v>
      </c>
      <c r="X49" s="15">
        <f t="shared" si="17"/>
        <v>56</v>
      </c>
      <c r="Y49" s="28">
        <f>D49/C49*1000</f>
        <v>3.9534551975708667</v>
      </c>
      <c r="Z49" s="28">
        <f>G49/C49*1000</f>
        <v>18.809480141020153</v>
      </c>
      <c r="AA49" s="29">
        <f t="shared" si="13"/>
        <v>-14.856024943449288</v>
      </c>
      <c r="AB49" s="26">
        <f t="shared" si="13"/>
        <v>5.154639175257732</v>
      </c>
      <c r="AC49" s="26">
        <f>N49/D49*1000</f>
        <v>0</v>
      </c>
      <c r="AD49" s="28">
        <f>Q49/(D49+Q49)*1000</f>
        <v>20.202020202020204</v>
      </c>
      <c r="AE49" s="28">
        <f>R49/(D49+Q49)*1000</f>
        <v>10.101010101010102</v>
      </c>
      <c r="AF49" s="28">
        <f>S49/(D49+Q49)*1000</f>
        <v>10.101010101010102</v>
      </c>
      <c r="AG49" s="28">
        <f>T49/(D49+U49)*1000</f>
        <v>5.128205128205129</v>
      </c>
      <c r="AH49" s="28">
        <f>U49/(D49+U49)*1000</f>
        <v>5.128205128205129</v>
      </c>
      <c r="AI49" s="28">
        <f>V49/D49*1000</f>
        <v>0</v>
      </c>
      <c r="AJ49" s="28">
        <f>W49/C49*1000</f>
        <v>3.1790670660879137</v>
      </c>
      <c r="AK49" s="30">
        <f>X49/C49*1000</f>
        <v>1.1412035621854049</v>
      </c>
      <c r="AL49" s="15"/>
      <c r="AM49" s="15"/>
      <c r="AN49" s="15"/>
      <c r="AO49" s="15"/>
    </row>
    <row r="50" spans="1:42" ht="15" customHeight="1" thickBot="1">
      <c r="A50" s="25" t="s">
        <v>61</v>
      </c>
      <c r="B50" s="25"/>
      <c r="C50" s="18">
        <f>C10+C11+C13+C19+C35+C43</f>
        <v>173481</v>
      </c>
      <c r="D50" s="19">
        <f>D10+D11+D13+D19+D35+D43</f>
        <v>1104</v>
      </c>
      <c r="E50" s="19">
        <f>E10+E11+E13+E19+E35+E43</f>
        <v>555</v>
      </c>
      <c r="F50" s="19">
        <f>F10+F11+F13+F19+F35+F43</f>
        <v>549</v>
      </c>
      <c r="G50" s="19">
        <f>SUM(H50:I50)</f>
        <v>2062</v>
      </c>
      <c r="H50" s="19">
        <v>1066</v>
      </c>
      <c r="I50" s="19">
        <v>996</v>
      </c>
      <c r="J50" s="19">
        <f aca="true" t="shared" si="18" ref="J50:P50">J10+J11+J13+J19+J35+J43</f>
        <v>-958</v>
      </c>
      <c r="K50" s="19">
        <f t="shared" si="18"/>
        <v>1</v>
      </c>
      <c r="L50" s="19">
        <f t="shared" si="18"/>
        <v>0</v>
      </c>
      <c r="M50" s="19">
        <f t="shared" si="18"/>
        <v>1</v>
      </c>
      <c r="N50" s="19">
        <f t="shared" si="18"/>
        <v>0</v>
      </c>
      <c r="O50" s="19">
        <f t="shared" si="18"/>
        <v>0</v>
      </c>
      <c r="P50" s="19">
        <f t="shared" si="18"/>
        <v>0</v>
      </c>
      <c r="Q50" s="19">
        <f aca="true" t="shared" si="19" ref="Q50:X50">Q10+Q11+Q13+Q19+Q35+Q43</f>
        <v>30</v>
      </c>
      <c r="R50" s="19">
        <f t="shared" si="19"/>
        <v>7</v>
      </c>
      <c r="S50" s="19">
        <f t="shared" si="19"/>
        <v>23</v>
      </c>
      <c r="T50" s="19">
        <f t="shared" si="19"/>
        <v>0</v>
      </c>
      <c r="U50" s="19">
        <f t="shared" si="19"/>
        <v>0</v>
      </c>
      <c r="V50" s="19">
        <f t="shared" si="19"/>
        <v>0</v>
      </c>
      <c r="W50" s="19">
        <f t="shared" si="19"/>
        <v>670</v>
      </c>
      <c r="X50" s="19">
        <f t="shared" si="19"/>
        <v>237</v>
      </c>
      <c r="Y50" s="31">
        <f>D50/C50*1000</f>
        <v>6.363809293236724</v>
      </c>
      <c r="Z50" s="31">
        <f>G50/C50*1000</f>
        <v>11.886027864722937</v>
      </c>
      <c r="AA50" s="32">
        <f t="shared" si="13"/>
        <v>-5.522218571486215</v>
      </c>
      <c r="AB50" s="33">
        <f t="shared" si="13"/>
        <v>0.9057971014492754</v>
      </c>
      <c r="AC50" s="33">
        <f>N50/D50*1000</f>
        <v>0</v>
      </c>
      <c r="AD50" s="31">
        <f>Q50/(D50+Q50)*1000</f>
        <v>26.455026455026452</v>
      </c>
      <c r="AE50" s="31">
        <f>R50/(D50+Q50)*1000</f>
        <v>6.172839506172839</v>
      </c>
      <c r="AF50" s="31">
        <f>S50/(D50+Q50)*1000</f>
        <v>20.282186948853614</v>
      </c>
      <c r="AG50" s="31">
        <f>T50/(D50+U50)*1000</f>
        <v>0</v>
      </c>
      <c r="AH50" s="31">
        <f>U50/(D50+U50)*1000</f>
        <v>0</v>
      </c>
      <c r="AI50" s="31">
        <f>V50/D50*1000</f>
        <v>0</v>
      </c>
      <c r="AJ50" s="31">
        <f>W50/C50*1000</f>
        <v>3.862094408033156</v>
      </c>
      <c r="AK50" s="34">
        <f>X50/C50*1000</f>
        <v>1.3661438428415793</v>
      </c>
      <c r="AL50" s="15"/>
      <c r="AM50" s="15"/>
      <c r="AN50" s="15"/>
      <c r="AO50" s="15"/>
      <c r="AP50" s="20"/>
    </row>
    <row r="51" spans="1:37" ht="12.75">
      <c r="A51" s="2" t="s">
        <v>68</v>
      </c>
      <c r="B51" s="21" t="s">
        <v>71</v>
      </c>
      <c r="D51" s="20"/>
      <c r="F51" s="20"/>
      <c r="G51" s="20"/>
      <c r="AK51" s="24" t="s">
        <v>45</v>
      </c>
    </row>
    <row r="52" spans="2:7" ht="12.75">
      <c r="B52" s="21" t="s">
        <v>72</v>
      </c>
      <c r="F52" s="20"/>
      <c r="G52" s="20"/>
    </row>
    <row r="53" ht="12.75">
      <c r="B53" s="21"/>
    </row>
    <row r="54" ht="12.75">
      <c r="B54" s="21"/>
    </row>
  </sheetData>
  <sheetProtection/>
  <mergeCells count="19"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  <mergeCell ref="Z2:Z3"/>
    <mergeCell ref="Q2:S2"/>
    <mergeCell ref="C2:C3"/>
    <mergeCell ref="J2:J3"/>
    <mergeCell ref="W2:W3"/>
    <mergeCell ref="X2:X3"/>
    <mergeCell ref="T2:V2"/>
    <mergeCell ref="D2:F2"/>
    <mergeCell ref="G2:I2"/>
  </mergeCells>
  <printOptions/>
  <pageMargins left="0.7874015748031497" right="0.68" top="0.6692913385826772" bottom="0.6299212598425197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2016-12-16T07:43:11Z</cp:lastPrinted>
  <dcterms:created xsi:type="dcterms:W3CDTF">2005-02-08T11:34:38Z</dcterms:created>
  <dcterms:modified xsi:type="dcterms:W3CDTF">2020-06-30T00:50:43Z</dcterms:modified>
  <cp:category/>
  <cp:version/>
  <cp:contentType/>
  <cp:contentStatus/>
</cp:coreProperties>
</file>