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H31決算統計（公営企業）\12 ★経営比較分析表★\02　H30決算分\03　市町村等→県\上水道事業\"/>
    </mc:Choice>
  </mc:AlternateContent>
  <workbookProtection workbookAlgorithmName="SHA-512" workbookHashValue="pbs0gAWnPTaxIorXFZgOohFqXrqZH/al+0dLMF33ooNfTJPwgfOED7oSMK9DhlGDK04WbKWwqKBEFER00ZtThw==" workbookSaltValue="7vQJXGgjJL2XHhNdxnr2s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<sst xmlns="http://schemas.openxmlformats.org/spreadsheetml/2006/main" count="220" uniqueCount="107">
  <si>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</si>
  <si>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</si>
  <si>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</si>
  <si>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</si>
  <si>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</si>
  <si>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</si>
  <si>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</si>
  <si>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</si>
  <si>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</si>
  <si>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</si>
  <si>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</si>
  <si>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</si>
  <si>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</si>
  <si>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</si>
  <si>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</si>
  <si>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</si>
  <si>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</si>
  <si>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</si>
  <si>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</si>
  <si>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</si>
  <si>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</si>
  <si>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</si>
  <si>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</si>
  <si>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</si>
  <si>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</si>
  <si>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</si>
  <si>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</si>
  <si>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</si>
  <si>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</si>
  <si>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</si>
  <si>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</si>
  <si>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</si>
  <si>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</si>
  <si>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</si>
  <si>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</si>
  <si>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</si>
  <si>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</si>
  <si>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</si>
  <si>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</si>
  <si>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</si>
  <si>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</si>
  <si>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</si>
  <si>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</si>
  <si>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</si>
  <si>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</si>
  <si>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</si>
  <si>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</si>
  <si>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</si>
  <si>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</si>
  <si>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</si>
  <si>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</si>
  <si>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</si>
  <si>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</si>
  <si>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</si>
  <si>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</si>
  <si>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</si>
  <si>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</si>
  <si>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</si>
  <si>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</si>
  <si>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</si>
  <si>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</si>
  <si>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</si>
  <si>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</si>
  <si>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</si>
  <si>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</si>
  <si>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</si>
  <si>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</si>
  <si>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</si>
  <si>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</si>
  <si>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</si>
  <si>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</si>
  <si>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</si>
  <si>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</si>
  <si>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</si>
  <si>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</si>
  <si>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</si>
  <si>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</si>
  <si>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</si>
  <si>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</si>
  <si>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</si>
  <si>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</si>
  <si>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</si>
  <si>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</si>
  <si>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</si>
  <si>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</si>
  <si>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</si>
  <si>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</si>
  <si>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</si>
  <si>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</si>
  <si>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</si>
  <si>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</si>
  <si>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</si>
  <si>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</si>
  <si>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法適用</t>
  </si>
  <si>
    <t>水道事業</t>
  </si>
  <si>
    <t>末端給水事業</t>
  </si>
  <si>
    <t>A9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</si>
  <si>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</si>
  <si>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</si>
  <si>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</si>
  <si>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</si>
  <si>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</si>
  <si>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</si>
  <si>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</si>
  <si>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水道施設及び管路における老朽化率は、類似団体と比較すると低い水準にあるが、今後、法定耐用年数を迎える管路等の更新を計画的に行う必要がある。</t>
    <rPh sb="1" eb="3">
      <t>スイドウ</t>
    </rPh>
    <rPh sb="3" eb="5">
      <t>シセツ</t>
    </rPh>
    <rPh sb="5" eb="6">
      <t>オヨ</t>
    </rPh>
    <rPh sb="7" eb="9">
      <t>カンロ</t>
    </rPh>
    <rPh sb="13" eb="16">
      <t>ロウキュウカ</t>
    </rPh>
    <rPh sb="16" eb="17">
      <t>リツ</t>
    </rPh>
    <rPh sb="19" eb="21">
      <t>ルイジ</t>
    </rPh>
    <rPh sb="21" eb="23">
      <t>ダンタイ</t>
    </rPh>
    <rPh sb="24" eb="26">
      <t>ヒカク</t>
    </rPh>
    <rPh sb="29" eb="30">
      <t>ヒク</t>
    </rPh>
    <rPh sb="31" eb="33">
      <t>スイジュン</t>
    </rPh>
    <rPh sb="38" eb="40">
      <t>コンゴ</t>
    </rPh>
    <rPh sb="41" eb="43">
      <t>ホウテイ</t>
    </rPh>
    <rPh sb="43" eb="45">
      <t>タイヨウ</t>
    </rPh>
    <rPh sb="45" eb="47">
      <t>ネンスウ</t>
    </rPh>
    <rPh sb="48" eb="49">
      <t>ムカ</t>
    </rPh>
    <rPh sb="51" eb="53">
      <t>カンロ</t>
    </rPh>
    <rPh sb="53" eb="54">
      <t>トウ</t>
    </rPh>
    <rPh sb="55" eb="57">
      <t>コウシン</t>
    </rPh>
    <rPh sb="58" eb="60">
      <t>ケイカク</t>
    </rPh>
    <rPh sb="60" eb="61">
      <t>テキ</t>
    </rPh>
    <rPh sb="62" eb="63">
      <t>オコナ</t>
    </rPh>
    <rPh sb="64" eb="66">
      <t>ヒツヨウ</t>
    </rPh>
    <phoneticPr fontId="4"/>
  </si>
  <si>
    <t>　経営状況は累積欠損金が逓増しており、健全とはいえない状況である。さらに、料金改定や有収率・普及率向上に向けた対策など多くの課題が山積みしている。
　今後は管路の老朽化に伴い更新せざるを得ない状況となるが、この状況が継続すると遅延等が想定され、また、安定的な水道水の供給にも支障をきたす恐れがある。
　本村の水道事業においては、料金改定など経常収支の改善が求められていることから、県及び近隣市町村と情報等を共有し、経営改善を図りたい。</t>
    <rPh sb="1" eb="3">
      <t>ケイエイ</t>
    </rPh>
    <rPh sb="3" eb="5">
      <t>ジョウキョウ</t>
    </rPh>
    <rPh sb="6" eb="8">
      <t>ルイセキ</t>
    </rPh>
    <rPh sb="8" eb="10">
      <t>ケッソン</t>
    </rPh>
    <rPh sb="10" eb="11">
      <t>キン</t>
    </rPh>
    <rPh sb="12" eb="14">
      <t>テイゾウ</t>
    </rPh>
    <rPh sb="19" eb="21">
      <t>ケンゼン</t>
    </rPh>
    <rPh sb="27" eb="29">
      <t>ジョウキョウ</t>
    </rPh>
    <rPh sb="37" eb="39">
      <t>リョウキン</t>
    </rPh>
    <rPh sb="39" eb="41">
      <t>カイテイ</t>
    </rPh>
    <rPh sb="42" eb="45">
      <t>ユウシュウリツ</t>
    </rPh>
    <rPh sb="46" eb="48">
      <t>フキュウ</t>
    </rPh>
    <rPh sb="48" eb="49">
      <t>リツ</t>
    </rPh>
    <rPh sb="49" eb="51">
      <t>コウジョウ</t>
    </rPh>
    <rPh sb="52" eb="53">
      <t>ム</t>
    </rPh>
    <rPh sb="55" eb="57">
      <t>タイサク</t>
    </rPh>
    <rPh sb="59" eb="60">
      <t>オオ</t>
    </rPh>
    <rPh sb="62" eb="64">
      <t>カダイ</t>
    </rPh>
    <rPh sb="65" eb="67">
      <t>ヤマヅ</t>
    </rPh>
    <rPh sb="75" eb="77">
      <t>コンゴ</t>
    </rPh>
    <rPh sb="78" eb="80">
      <t>カンロ</t>
    </rPh>
    <rPh sb="81" eb="84">
      <t>ロウキュウカ</t>
    </rPh>
    <rPh sb="85" eb="86">
      <t>トモナ</t>
    </rPh>
    <rPh sb="87" eb="89">
      <t>コウシン</t>
    </rPh>
    <rPh sb="93" eb="94">
      <t>エ</t>
    </rPh>
    <rPh sb="96" eb="98">
      <t>ジョウキョウ</t>
    </rPh>
    <rPh sb="105" eb="107">
      <t>ジョウキョウ</t>
    </rPh>
    <rPh sb="108" eb="110">
      <t>ケイゾク</t>
    </rPh>
    <rPh sb="113" eb="115">
      <t>チエン</t>
    </rPh>
    <rPh sb="115" eb="116">
      <t>トウ</t>
    </rPh>
    <rPh sb="117" eb="119">
      <t>ソウテイ</t>
    </rPh>
    <rPh sb="125" eb="128">
      <t>アンテイテキ</t>
    </rPh>
    <rPh sb="129" eb="132">
      <t>スイドウスイ</t>
    </rPh>
    <rPh sb="133" eb="135">
      <t>キョウキュウ</t>
    </rPh>
    <rPh sb="137" eb="139">
      <t>シショウ</t>
    </rPh>
    <rPh sb="143" eb="144">
      <t>オソ</t>
    </rPh>
    <rPh sb="151" eb="153">
      <t>ホンソン</t>
    </rPh>
    <rPh sb="154" eb="156">
      <t>スイドウ</t>
    </rPh>
    <rPh sb="156" eb="158">
      <t>ジギョウ</t>
    </rPh>
    <rPh sb="164" eb="166">
      <t>リョウキン</t>
    </rPh>
    <rPh sb="166" eb="168">
      <t>カイテイ</t>
    </rPh>
    <rPh sb="170" eb="172">
      <t>ケイジョウ</t>
    </rPh>
    <rPh sb="172" eb="174">
      <t>シュウシ</t>
    </rPh>
    <rPh sb="175" eb="177">
      <t>カイゼン</t>
    </rPh>
    <rPh sb="178" eb="179">
      <t>モト</t>
    </rPh>
    <rPh sb="190" eb="191">
      <t>ケン</t>
    </rPh>
    <rPh sb="191" eb="192">
      <t>オヨ</t>
    </rPh>
    <rPh sb="193" eb="195">
      <t>キンリン</t>
    </rPh>
    <rPh sb="195" eb="198">
      <t>シチョウソン</t>
    </rPh>
    <rPh sb="199" eb="201">
      <t>ジョウホウ</t>
    </rPh>
    <rPh sb="201" eb="202">
      <t>トウ</t>
    </rPh>
    <rPh sb="203" eb="205">
      <t>キョウユウ</t>
    </rPh>
    <rPh sb="207" eb="209">
      <t>ケイエイ</t>
    </rPh>
    <rPh sb="209" eb="211">
      <t>カイゼン</t>
    </rPh>
    <rPh sb="212" eb="213">
      <t>ハカ</t>
    </rPh>
    <phoneticPr fontId="4"/>
  </si>
  <si>
    <t>　経営状況は累積欠損金が年々増加しており、健全とはいえない状況にあり、料金改定や有収率の向上、管路の老朽化等、課題が山積みである。
　管路等の老朽化については、このままの経営状況が続くと更新が滞ってしまうことが想定され、安定的な水道水の供給にも支障をきたす恐れがある。
　平成３０年度策定の基本計画や令和２年度策定予定の経営戦略にて具体的な経営改善策を検討し、アセットマネジメントの要素も加えながら経営改善を図りたい。</t>
    <rPh sb="1" eb="3">
      <t>ケイエイ</t>
    </rPh>
    <rPh sb="3" eb="5">
      <t>ジョウキョウ</t>
    </rPh>
    <rPh sb="6" eb="8">
      <t>ルイセキ</t>
    </rPh>
    <rPh sb="8" eb="10">
      <t>ケッソン</t>
    </rPh>
    <rPh sb="10" eb="11">
      <t>キン</t>
    </rPh>
    <rPh sb="12" eb="14">
      <t>ネンネン</t>
    </rPh>
    <rPh sb="14" eb="16">
      <t>ゾウカ</t>
    </rPh>
    <rPh sb="21" eb="23">
      <t>ケンゼン</t>
    </rPh>
    <rPh sb="29" eb="31">
      <t>ジョウキョウ</t>
    </rPh>
    <rPh sb="35" eb="37">
      <t>リョウキン</t>
    </rPh>
    <rPh sb="37" eb="39">
      <t>カイテイ</t>
    </rPh>
    <rPh sb="40" eb="43">
      <t>ユウシュウリツ</t>
    </rPh>
    <rPh sb="44" eb="46">
      <t>コウジョウ</t>
    </rPh>
    <rPh sb="47" eb="49">
      <t>カンロ</t>
    </rPh>
    <rPh sb="50" eb="53">
      <t>ロウキュウカ</t>
    </rPh>
    <rPh sb="53" eb="54">
      <t>トウ</t>
    </rPh>
    <rPh sb="55" eb="57">
      <t>カダイ</t>
    </rPh>
    <rPh sb="58" eb="60">
      <t>ヤマヅ</t>
    </rPh>
    <rPh sb="67" eb="69">
      <t>カンロ</t>
    </rPh>
    <rPh sb="69" eb="70">
      <t>トウ</t>
    </rPh>
    <rPh sb="71" eb="74">
      <t>ロウキュウカ</t>
    </rPh>
    <rPh sb="85" eb="87">
      <t>ケイエイ</t>
    </rPh>
    <rPh sb="87" eb="89">
      <t>ジョウキョウ</t>
    </rPh>
    <rPh sb="90" eb="91">
      <t>ツヅ</t>
    </rPh>
    <rPh sb="93" eb="95">
      <t>コウシン</t>
    </rPh>
    <rPh sb="96" eb="97">
      <t>トドコオ</t>
    </rPh>
    <rPh sb="105" eb="107">
      <t>ソウテイ</t>
    </rPh>
    <rPh sb="110" eb="113">
      <t>アンテイテキ</t>
    </rPh>
    <rPh sb="114" eb="117">
      <t>スイドウスイ</t>
    </rPh>
    <rPh sb="118" eb="120">
      <t>キョウキュウ</t>
    </rPh>
    <rPh sb="122" eb="124">
      <t>シショウ</t>
    </rPh>
    <rPh sb="128" eb="129">
      <t>オソ</t>
    </rPh>
    <rPh sb="136" eb="138">
      <t>ヘイセイ</t>
    </rPh>
    <rPh sb="140" eb="142">
      <t>ネンド</t>
    </rPh>
    <rPh sb="142" eb="144">
      <t>サクテイ</t>
    </rPh>
    <rPh sb="145" eb="147">
      <t>キホン</t>
    </rPh>
    <rPh sb="147" eb="149">
      <t>ケイカク</t>
    </rPh>
    <rPh sb="150" eb="152">
      <t>レイワ</t>
    </rPh>
    <rPh sb="153" eb="155">
      <t>ネンド</t>
    </rPh>
    <rPh sb="155" eb="157">
      <t>サクテイ</t>
    </rPh>
    <rPh sb="157" eb="159">
      <t>ヨテイ</t>
    </rPh>
    <rPh sb="160" eb="162">
      <t>ケイエイ</t>
    </rPh>
    <rPh sb="162" eb="164">
      <t>センリャク</t>
    </rPh>
    <rPh sb="166" eb="169">
      <t>グタイテキ</t>
    </rPh>
    <rPh sb="170" eb="172">
      <t>ケイエイ</t>
    </rPh>
    <rPh sb="172" eb="174">
      <t>カイゼン</t>
    </rPh>
    <rPh sb="174" eb="175">
      <t>サク</t>
    </rPh>
    <rPh sb="176" eb="178">
      <t>ケントウ</t>
    </rPh>
    <rPh sb="191" eb="193">
      <t>ヨウソ</t>
    </rPh>
    <rPh sb="194" eb="195">
      <t>クワ</t>
    </rPh>
    <rPh sb="199" eb="203">
      <t>ケイエイカイゼン</t>
    </rPh>
    <rPh sb="204" eb="205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</si>
</sst>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4-48BF-A9F1-5887C68DC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0.34</c:v>
                </c:pt>
                <c:pt idx="1">
                  <c:v>0.28999999999999998</c:v>
                </c:pt>
                <c:pt idx="2">
                  <c:v>0.41</c:v>
                </c:pt>
                <c:pt idx="3">
                  <c:v>0.4</c:v>
                </c:pt>
                <c:pt idx="4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4-48BF-A9F1-5887C68DC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44.73</c:v>
                </c:pt>
                <c:pt idx="1">
                  <c:v>46.13</c:v>
                </c:pt>
                <c:pt idx="2">
                  <c:v>49.06</c:v>
                </c:pt>
                <c:pt idx="3">
                  <c:v>49.57</c:v>
                </c:pt>
                <c:pt idx="4">
                  <c:v>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D-431C-A632-BC7410CCF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40.700000000000003</c:v>
                </c:pt>
                <c:pt idx="1">
                  <c:v>39.909999999999997</c:v>
                </c:pt>
                <c:pt idx="2">
                  <c:v>41.09</c:v>
                </c:pt>
                <c:pt idx="3">
                  <c:v>38.979999999999997</c:v>
                </c:pt>
                <c:pt idx="4">
                  <c:v>39.61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D-431C-A632-BC7410CCF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79.39</c:v>
                </c:pt>
                <c:pt idx="1">
                  <c:v>76.84</c:v>
                </c:pt>
                <c:pt idx="2">
                  <c:v>77.930000000000007</c:v>
                </c:pt>
                <c:pt idx="3">
                  <c:v>77.17</c:v>
                </c:pt>
                <c:pt idx="4">
                  <c:v>77.67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1-428E-9E71-9813E2CAE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74.61</c:v>
                </c:pt>
                <c:pt idx="1">
                  <c:v>75.62</c:v>
                </c:pt>
                <c:pt idx="2">
                  <c:v>75.91</c:v>
                </c:pt>
                <c:pt idx="3">
                  <c:v>75.010000000000005</c:v>
                </c:pt>
                <c:pt idx="4">
                  <c:v>72.959999999999994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1-428E-9E71-9813E2CAE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59.93</c:v>
                </c:pt>
                <c:pt idx="1">
                  <c:v>62.39</c:v>
                </c:pt>
                <c:pt idx="2">
                  <c:v>66.09</c:v>
                </c:pt>
                <c:pt idx="3">
                  <c:v>65.25</c:v>
                </c:pt>
                <c:pt idx="4">
                  <c:v>63.26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4-4F84-AB8B-661CC312C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106.28</c:v>
                </c:pt>
                <c:pt idx="1">
                  <c:v>108.35</c:v>
                </c:pt>
                <c:pt idx="2">
                  <c:v>114.74</c:v>
                </c:pt>
                <c:pt idx="3">
                  <c:v>104.85</c:v>
                </c:pt>
                <c:pt idx="4">
                  <c:v>107.64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04-4F84-AB8B-661CC312C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39.5</c:v>
                </c:pt>
                <c:pt idx="1">
                  <c:v>41.33</c:v>
                </c:pt>
                <c:pt idx="2">
                  <c:v>43.21</c:v>
                </c:pt>
                <c:pt idx="3">
                  <c:v>45.22</c:v>
                </c:pt>
                <c:pt idx="4">
                  <c:v>47.21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2-4434-88D6-D0A76F298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50.44</c:v>
                </c:pt>
                <c:pt idx="1">
                  <c:v>51.44</c:v>
                </c:pt>
                <c:pt idx="2">
                  <c:v>52.4</c:v>
                </c:pt>
                <c:pt idx="3">
                  <c:v>51.89</c:v>
                </c:pt>
                <c:pt idx="4">
                  <c:v>54.09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22-4434-88D6-D0A76F298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8-44D9-90E8-10FD73797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9.64</c:v>
                </c:pt>
                <c:pt idx="1">
                  <c:v>11.68</c:v>
                </c:pt>
                <c:pt idx="2">
                  <c:v>14.01</c:v>
                </c:pt>
                <c:pt idx="3">
                  <c:v>14.74</c:v>
                </c:pt>
                <c:pt idx="4">
                  <c:v>18.68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8-44D9-90E8-10FD73797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1134.0999999999999</c:v>
                </c:pt>
                <c:pt idx="1">
                  <c:v>1224.1500000000001</c:v>
                </c:pt>
                <c:pt idx="2">
                  <c:v>1210.52</c:v>
                </c:pt>
                <c:pt idx="3">
                  <c:v>1266.52</c:v>
                </c:pt>
                <c:pt idx="4">
                  <c:v>1394.35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1-49A2-AAD5-E044CDD96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32.31</c:v>
                </c:pt>
                <c:pt idx="1">
                  <c:v>26.85</c:v>
                </c:pt>
                <c:pt idx="2">
                  <c:v>27.19</c:v>
                </c:pt>
                <c:pt idx="3">
                  <c:v>27.52</c:v>
                </c:pt>
                <c:pt idx="4">
                  <c:v>30.84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1-49A2-AAD5-E044CDD96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407.07</c:v>
                </c:pt>
                <c:pt idx="1">
                  <c:v>659.25</c:v>
                </c:pt>
                <c:pt idx="2">
                  <c:v>576.03</c:v>
                </c:pt>
                <c:pt idx="3">
                  <c:v>2400.88</c:v>
                </c:pt>
                <c:pt idx="4">
                  <c:v>3200.45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8-4BEA-A04A-6DD43EAB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571.29999999999995</c:v>
                </c:pt>
                <c:pt idx="1">
                  <c:v>527.82000000000005</c:v>
                </c:pt>
                <c:pt idx="2">
                  <c:v>477.44</c:v>
                </c:pt>
                <c:pt idx="3">
                  <c:v>445.85</c:v>
                </c:pt>
                <c:pt idx="4">
                  <c:v>450.54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8-4BEA-A04A-6DD43EAB7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150.9</c:v>
                </c:pt>
                <c:pt idx="1">
                  <c:v>91.37</c:v>
                </c:pt>
                <c:pt idx="2">
                  <c:v>36.61</c:v>
                </c:pt>
                <c:pt idx="3">
                  <c:v>6.4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7-41A9-92E5-44C952B3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495.43</c:v>
                </c:pt>
                <c:pt idx="1">
                  <c:v>488.5</c:v>
                </c:pt>
                <c:pt idx="2">
                  <c:v>485.75</c:v>
                </c:pt>
                <c:pt idx="3">
                  <c:v>516.34</c:v>
                </c:pt>
                <c:pt idx="4">
                  <c:v>496.56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97-41A9-92E5-44C952B3C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49.57</c:v>
                </c:pt>
                <c:pt idx="1">
                  <c:v>52.82</c:v>
                </c:pt>
                <c:pt idx="2">
                  <c:v>55.88</c:v>
                </c:pt>
                <c:pt idx="3">
                  <c:v>55.02</c:v>
                </c:pt>
                <c:pt idx="4">
                  <c:v>52.65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0-4E28-A1C3-0BCF660A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81.900000000000006</c:v>
                </c:pt>
                <c:pt idx="1">
                  <c:v>82.42</c:v>
                </c:pt>
                <c:pt idx="2">
                  <c:v>83.59</c:v>
                </c:pt>
                <c:pt idx="3">
                  <c:v>83.27</c:v>
                </c:pt>
                <c:pt idx="4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0-4E28-A1C3-0BCF660A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151.81</c:v>
                </c:pt>
                <c:pt idx="1">
                  <c:v>140.85</c:v>
                </c:pt>
                <c:pt idx="2">
                  <c:v>132.78</c:v>
                </c:pt>
                <c:pt idx="3">
                  <c:v>136.07</c:v>
                </c:pt>
                <c:pt idx="4">
                  <c:v>140.25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9-4142-86BA-79DF59F1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227.97</c:v>
                </c:pt>
                <c:pt idx="1">
                  <c:v>226.99</c:v>
                </c:pt>
                <c:pt idx="2">
                  <c:v>230.22</c:v>
                </c:pt>
                <c:pt idx="3">
                  <c:v>228.81</c:v>
                </c:pt>
                <c:pt idx="4">
                  <c:v>231.9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59-4142-86BA-79DF59F1B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43" zoomScale="85" zoomScaleNormal="85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山梨県　忍野村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6"/>
      <c r="AE6" s="46"/>
      <c r="AF6" s="46"/>
      <c r="AG6" s="46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8"/>
      <c r="D7" s="48"/>
      <c r="E7" s="48"/>
      <c r="F7" s="48"/>
      <c r="G7" s="48"/>
      <c r="H7" s="48"/>
      <c r="I7" s="47" t="s">
        <v>2</v>
      </c>
      <c r="J7" s="48"/>
      <c r="K7" s="48"/>
      <c r="L7" s="48"/>
      <c r="M7" s="48"/>
      <c r="N7" s="48"/>
      <c r="O7" s="49"/>
      <c r="P7" s="50" t="s">
        <v>3</v>
      </c>
      <c r="Q7" s="50"/>
      <c r="R7" s="50"/>
      <c r="S7" s="50"/>
      <c r="T7" s="50"/>
      <c r="U7" s="50"/>
      <c r="V7" s="50"/>
      <c r="W7" s="50" t="s">
        <v>4</v>
      </c>
      <c r="X7" s="50"/>
      <c r="Y7" s="50"/>
      <c r="Z7" s="50"/>
      <c r="AA7" s="50"/>
      <c r="AB7" s="50"/>
      <c r="AC7" s="50"/>
      <c r="AD7" s="50" t="s">
        <v>5</v>
      </c>
      <c r="AE7" s="50"/>
      <c r="AF7" s="50"/>
      <c r="AG7" s="50"/>
      <c r="AH7" s="50"/>
      <c r="AI7" s="50"/>
      <c r="AJ7" s="50"/>
      <c r="AK7" s="4"/>
      <c r="AL7" s="50" t="s">
        <v>6</v>
      </c>
      <c r="AM7" s="50"/>
      <c r="AN7" s="50"/>
      <c r="AO7" s="50"/>
      <c r="AP7" s="50"/>
      <c r="AQ7" s="50"/>
      <c r="AR7" s="50"/>
      <c r="AS7" s="50"/>
      <c r="AT7" s="47" t="s">
        <v>7</v>
      </c>
      <c r="AU7" s="48"/>
      <c r="AV7" s="48"/>
      <c r="AW7" s="48"/>
      <c r="AX7" s="48"/>
      <c r="AY7" s="48"/>
      <c r="AZ7" s="48"/>
      <c r="BA7" s="48"/>
      <c r="BB7" s="50" t="s">
        <v>8</v>
      </c>
      <c r="BC7" s="50"/>
      <c r="BD7" s="50"/>
      <c r="BE7" s="50"/>
      <c r="BF7" s="50"/>
      <c r="BG7" s="50"/>
      <c r="BH7" s="50"/>
      <c r="BI7" s="50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6" t="str">
        <f>データ!$I$6</f>
        <v>法適用</v>
      </c>
      <c r="C8" s="57"/>
      <c r="D8" s="57"/>
      <c r="E8" s="57"/>
      <c r="F8" s="57"/>
      <c r="G8" s="57"/>
      <c r="H8" s="57"/>
      <c r="I8" s="56" t="str">
        <f>データ!$J$6</f>
        <v>水道事業</v>
      </c>
      <c r="J8" s="57"/>
      <c r="K8" s="57"/>
      <c r="L8" s="57"/>
      <c r="M8" s="57"/>
      <c r="N8" s="57"/>
      <c r="O8" s="58"/>
      <c r="P8" s="59" t="str">
        <f>データ!$K$6</f>
        <v>末端給水事業</v>
      </c>
      <c r="Q8" s="59"/>
      <c r="R8" s="59"/>
      <c r="S8" s="59"/>
      <c r="T8" s="59"/>
      <c r="U8" s="59"/>
      <c r="V8" s="59"/>
      <c r="W8" s="59" t="str">
        <f>データ!$L$6</f>
        <v>A9</v>
      </c>
      <c r="X8" s="59"/>
      <c r="Y8" s="59"/>
      <c r="Z8" s="59"/>
      <c r="AA8" s="59"/>
      <c r="AB8" s="59"/>
      <c r="AC8" s="59"/>
      <c r="AD8" s="59" t="str">
        <f>データ!$M$6</f>
        <v>非設置</v>
      </c>
      <c r="AE8" s="59"/>
      <c r="AF8" s="59"/>
      <c r="AG8" s="59"/>
      <c r="AH8" s="59"/>
      <c r="AI8" s="59"/>
      <c r="AJ8" s="59"/>
      <c r="AK8" s="4"/>
      <c r="AL8" s="60">
        <f>データ!$R$6</f>
        <v>9689</v>
      </c>
      <c r="AM8" s="60"/>
      <c r="AN8" s="60"/>
      <c r="AO8" s="60"/>
      <c r="AP8" s="60"/>
      <c r="AQ8" s="60"/>
      <c r="AR8" s="60"/>
      <c r="AS8" s="60"/>
      <c r="AT8" s="51">
        <f>データ!$S$6</f>
        <v>25.05</v>
      </c>
      <c r="AU8" s="52"/>
      <c r="AV8" s="52"/>
      <c r="AW8" s="52"/>
      <c r="AX8" s="52"/>
      <c r="AY8" s="52"/>
      <c r="AZ8" s="52"/>
      <c r="BA8" s="52"/>
      <c r="BB8" s="53">
        <f>データ!$T$6</f>
        <v>386.79</v>
      </c>
      <c r="BC8" s="53"/>
      <c r="BD8" s="53"/>
      <c r="BE8" s="53"/>
      <c r="BF8" s="53"/>
      <c r="BG8" s="53"/>
      <c r="BH8" s="53"/>
      <c r="BI8" s="53"/>
      <c r="BJ8" s="3"/>
      <c r="BK8" s="3"/>
      <c r="BL8" s="54" t="s">
        <v>10</v>
      </c>
      <c r="BM8" s="55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7" t="s">
        <v>12</v>
      </c>
      <c r="C9" s="48"/>
      <c r="D9" s="48"/>
      <c r="E9" s="48"/>
      <c r="F9" s="48"/>
      <c r="G9" s="48"/>
      <c r="H9" s="48"/>
      <c r="I9" s="47" t="s">
        <v>13</v>
      </c>
      <c r="J9" s="48"/>
      <c r="K9" s="48"/>
      <c r="L9" s="48"/>
      <c r="M9" s="48"/>
      <c r="N9" s="48"/>
      <c r="O9" s="49"/>
      <c r="P9" s="50" t="s">
        <v>14</v>
      </c>
      <c r="Q9" s="50"/>
      <c r="R9" s="50"/>
      <c r="S9" s="50"/>
      <c r="T9" s="50"/>
      <c r="U9" s="50"/>
      <c r="V9" s="50"/>
      <c r="W9" s="50" t="s">
        <v>15</v>
      </c>
      <c r="X9" s="50"/>
      <c r="Y9" s="50"/>
      <c r="Z9" s="50"/>
      <c r="AA9" s="50"/>
      <c r="AB9" s="50"/>
      <c r="AC9" s="50"/>
      <c r="AD9" s="2"/>
      <c r="AE9" s="2"/>
      <c r="AF9" s="2"/>
      <c r="AG9" s="2"/>
      <c r="AH9" s="4"/>
      <c r="AI9" s="4"/>
      <c r="AJ9" s="4"/>
      <c r="AK9" s="4"/>
      <c r="AL9" s="50" t="s">
        <v>16</v>
      </c>
      <c r="AM9" s="50"/>
      <c r="AN9" s="50"/>
      <c r="AO9" s="50"/>
      <c r="AP9" s="50"/>
      <c r="AQ9" s="50"/>
      <c r="AR9" s="50"/>
      <c r="AS9" s="50"/>
      <c r="AT9" s="47" t="s">
        <v>17</v>
      </c>
      <c r="AU9" s="48"/>
      <c r="AV9" s="48"/>
      <c r="AW9" s="48"/>
      <c r="AX9" s="48"/>
      <c r="AY9" s="48"/>
      <c r="AZ9" s="48"/>
      <c r="BA9" s="48"/>
      <c r="BB9" s="50" t="s">
        <v>18</v>
      </c>
      <c r="BC9" s="50"/>
      <c r="BD9" s="50"/>
      <c r="BE9" s="50"/>
      <c r="BF9" s="50"/>
      <c r="BG9" s="50"/>
      <c r="BH9" s="50"/>
      <c r="BI9" s="50"/>
      <c r="BJ9" s="3"/>
      <c r="BK9" s="3"/>
      <c r="BL9" s="61" t="s">
        <v>19</v>
      </c>
      <c r="BM9" s="6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1" t="str">
        <f>データ!$N$6</f>
        <v>-</v>
      </c>
      <c r="C10" s="52"/>
      <c r="D10" s="52"/>
      <c r="E10" s="52"/>
      <c r="F10" s="52"/>
      <c r="G10" s="52"/>
      <c r="H10" s="52"/>
      <c r="I10" s="51">
        <f>データ!$O$6</f>
        <v>99.63</v>
      </c>
      <c r="J10" s="52"/>
      <c r="K10" s="52"/>
      <c r="L10" s="52"/>
      <c r="M10" s="52"/>
      <c r="N10" s="52"/>
      <c r="O10" s="63"/>
      <c r="P10" s="53">
        <f>データ!$P$6</f>
        <v>49.59</v>
      </c>
      <c r="Q10" s="53"/>
      <c r="R10" s="53"/>
      <c r="S10" s="53"/>
      <c r="T10" s="53"/>
      <c r="U10" s="53"/>
      <c r="V10" s="53"/>
      <c r="W10" s="60">
        <f>データ!$Q$6</f>
        <v>1080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4"/>
      <c r="AI10" s="4"/>
      <c r="AJ10" s="4"/>
      <c r="AK10" s="4"/>
      <c r="AL10" s="60">
        <f>データ!$U$6</f>
        <v>4752</v>
      </c>
      <c r="AM10" s="60"/>
      <c r="AN10" s="60"/>
      <c r="AO10" s="60"/>
      <c r="AP10" s="60"/>
      <c r="AQ10" s="60"/>
      <c r="AR10" s="60"/>
      <c r="AS10" s="60"/>
      <c r="AT10" s="51">
        <f>データ!$V$6</f>
        <v>8.0500000000000007</v>
      </c>
      <c r="AU10" s="52"/>
      <c r="AV10" s="52"/>
      <c r="AW10" s="52"/>
      <c r="AX10" s="52"/>
      <c r="AY10" s="52"/>
      <c r="AZ10" s="52"/>
      <c r="BA10" s="52"/>
      <c r="BB10" s="53">
        <f>データ!$W$6</f>
        <v>590.30999999999995</v>
      </c>
      <c r="BC10" s="53"/>
      <c r="BD10" s="53"/>
      <c r="BE10" s="53"/>
      <c r="BF10" s="53"/>
      <c r="BG10" s="53"/>
      <c r="BH10" s="53"/>
      <c r="BI10" s="53"/>
      <c r="BJ10" s="2"/>
      <c r="BK10" s="2"/>
      <c r="BL10" s="64" t="s">
        <v>21</v>
      </c>
      <c r="BM10" s="6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8" t="s">
        <v>23</v>
      </c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ht="13.5" customHeight="1" x14ac:dyDescent="0.15">
      <c r="A14" s="2"/>
      <c r="B14" s="80" t="s">
        <v>24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2"/>
      <c r="BK14" s="2"/>
      <c r="BL14" s="66" t="s">
        <v>25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</row>
    <row r="15" spans="1:78" ht="13.5" customHeight="1" x14ac:dyDescent="0.15">
      <c r="A15" s="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5"/>
      <c r="BK15" s="2"/>
      <c r="BL15" s="69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1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2" t="s">
        <v>105</v>
      </c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4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4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2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4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2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4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2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4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2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4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2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2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2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4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2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2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2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2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2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2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2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4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2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4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2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4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2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4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2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4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2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4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2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2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2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2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4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2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4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2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4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2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4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6" t="s">
        <v>26</v>
      </c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8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69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1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2" t="s">
        <v>104</v>
      </c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4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2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4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2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4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2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4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2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2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4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2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4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2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4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2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4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2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4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2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4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2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2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4"/>
    </row>
    <row r="60" spans="1:78" ht="13.5" customHeight="1" x14ac:dyDescent="0.15">
      <c r="A60" s="2"/>
      <c r="B60" s="83" t="s">
        <v>27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5"/>
      <c r="BK60" s="2"/>
      <c r="BL60" s="72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4"/>
    </row>
    <row r="61" spans="1:78" ht="13.5" customHeight="1" x14ac:dyDescent="0.15">
      <c r="A61" s="2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5"/>
      <c r="BK61" s="2"/>
      <c r="BL61" s="72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2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4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6" t="s">
        <v>28</v>
      </c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8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69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1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2" t="s">
        <v>106</v>
      </c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4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2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4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2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4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2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4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2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4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2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4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2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4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2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4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2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4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2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4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2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4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2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4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2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4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2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4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2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4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2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5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【112.83】</v>
      </c>
      <c r="F85" s="27" t="str">
        <f>データ!AS6</f>
        <v>【1.05】</v>
      </c>
      <c r="G85" s="27" t="str">
        <f>データ!BD6</f>
        <v>【261.93】</v>
      </c>
      <c r="H85" s="27" t="str">
        <f>データ!BO6</f>
        <v>【270.46】</v>
      </c>
      <c r="I85" s="27" t="str">
        <f>データ!BZ6</f>
        <v>【103.91】</v>
      </c>
      <c r="J85" s="27" t="str">
        <f>データ!CK6</f>
        <v>【167.11】</v>
      </c>
      <c r="K85" s="27" t="str">
        <f>データ!CV6</f>
        <v>【60.27】</v>
      </c>
      <c r="L85" s="27" t="str">
        <f>データ!DG6</f>
        <v>【89.92】</v>
      </c>
      <c r="M85" s="27" t="str">
        <f>データ!DR6</f>
        <v>【48.85】</v>
      </c>
      <c r="N85" s="27" t="str">
        <f>データ!EC6</f>
        <v>【17.80】</v>
      </c>
      <c r="O85" s="27" t="str">
        <f>データ!EN6</f>
        <v>【0.70】</v>
      </c>
    </row>
  </sheetData>
  <sheetProtection algorithmName="SHA-512" hashValue="P5Ht63FwiU6oNMciANQoo/tde7PwCLQ1NvOYTkdMykZOJ68+exzSDyHWUw0cTi89XbBhTnRnvNw5p5x6qRn/Vw==" saltValue="KCw0V/gcshPD1s3R2j9Acw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7" t="s">
        <v>50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51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27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9" t="s">
        <v>52</v>
      </c>
      <c r="B4" s="31"/>
      <c r="C4" s="31"/>
      <c r="D4" s="31"/>
      <c r="E4" s="31"/>
      <c r="F4" s="31"/>
      <c r="G4" s="31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53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54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55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56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57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58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59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60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61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62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63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9" t="s">
        <v>64</v>
      </c>
      <c r="B5" s="32"/>
      <c r="C5" s="32"/>
      <c r="D5" s="32"/>
      <c r="E5" s="32"/>
      <c r="F5" s="32"/>
      <c r="G5" s="32"/>
      <c r="H5" s="33" t="s">
        <v>65</v>
      </c>
      <c r="I5" s="33" t="s">
        <v>66</v>
      </c>
      <c r="J5" s="33" t="s">
        <v>67</v>
      </c>
      <c r="K5" s="33" t="s">
        <v>68</v>
      </c>
      <c r="L5" s="33" t="s">
        <v>69</v>
      </c>
      <c r="M5" s="33" t="s">
        <v>5</v>
      </c>
      <c r="N5" s="33" t="s">
        <v>70</v>
      </c>
      <c r="O5" s="33" t="s">
        <v>71</v>
      </c>
      <c r="P5" s="33" t="s">
        <v>72</v>
      </c>
      <c r="Q5" s="33" t="s">
        <v>73</v>
      </c>
      <c r="R5" s="33" t="s">
        <v>74</v>
      </c>
      <c r="S5" s="33" t="s">
        <v>75</v>
      </c>
      <c r="T5" s="33" t="s">
        <v>76</v>
      </c>
      <c r="U5" s="33" t="s">
        <v>77</v>
      </c>
      <c r="V5" s="33" t="s">
        <v>78</v>
      </c>
      <c r="W5" s="33" t="s">
        <v>79</v>
      </c>
      <c r="X5" s="33" t="s">
        <v>80</v>
      </c>
      <c r="Y5" s="33" t="s">
        <v>81</v>
      </c>
      <c r="Z5" s="33" t="s">
        <v>82</v>
      </c>
      <c r="AA5" s="33" t="s">
        <v>83</v>
      </c>
      <c r="AB5" s="33" t="s">
        <v>84</v>
      </c>
      <c r="AC5" s="33" t="s">
        <v>85</v>
      </c>
      <c r="AD5" s="33" t="s">
        <v>86</v>
      </c>
      <c r="AE5" s="33" t="s">
        <v>87</v>
      </c>
      <c r="AF5" s="33" t="s">
        <v>88</v>
      </c>
      <c r="AG5" s="33" t="s">
        <v>89</v>
      </c>
      <c r="AH5" s="33" t="s">
        <v>29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80</v>
      </c>
      <c r="AU5" s="33" t="s">
        <v>81</v>
      </c>
      <c r="AV5" s="33" t="s">
        <v>82</v>
      </c>
      <c r="AW5" s="33" t="s">
        <v>83</v>
      </c>
      <c r="AX5" s="33" t="s">
        <v>84</v>
      </c>
      <c r="AY5" s="33" t="s">
        <v>85</v>
      </c>
      <c r="AZ5" s="33" t="s">
        <v>86</v>
      </c>
      <c r="BA5" s="33" t="s">
        <v>87</v>
      </c>
      <c r="BB5" s="33" t="s">
        <v>88</v>
      </c>
      <c r="BC5" s="33" t="s">
        <v>89</v>
      </c>
      <c r="BD5" s="33" t="s">
        <v>90</v>
      </c>
      <c r="BE5" s="33" t="s">
        <v>80</v>
      </c>
      <c r="BF5" s="33" t="s">
        <v>81</v>
      </c>
      <c r="BG5" s="33" t="s">
        <v>82</v>
      </c>
      <c r="BH5" s="33" t="s">
        <v>83</v>
      </c>
      <c r="BI5" s="33" t="s">
        <v>84</v>
      </c>
      <c r="BJ5" s="33" t="s">
        <v>85</v>
      </c>
      <c r="BK5" s="33" t="s">
        <v>86</v>
      </c>
      <c r="BL5" s="33" t="s">
        <v>87</v>
      </c>
      <c r="BM5" s="33" t="s">
        <v>88</v>
      </c>
      <c r="BN5" s="33" t="s">
        <v>89</v>
      </c>
      <c r="BO5" s="33" t="s">
        <v>90</v>
      </c>
      <c r="BP5" s="33" t="s">
        <v>80</v>
      </c>
      <c r="BQ5" s="33" t="s">
        <v>81</v>
      </c>
      <c r="BR5" s="33" t="s">
        <v>82</v>
      </c>
      <c r="BS5" s="33" t="s">
        <v>83</v>
      </c>
      <c r="BT5" s="33" t="s">
        <v>84</v>
      </c>
      <c r="BU5" s="33" t="s">
        <v>85</v>
      </c>
      <c r="BV5" s="33" t="s">
        <v>86</v>
      </c>
      <c r="BW5" s="33" t="s">
        <v>87</v>
      </c>
      <c r="BX5" s="33" t="s">
        <v>88</v>
      </c>
      <c r="BY5" s="33" t="s">
        <v>89</v>
      </c>
      <c r="BZ5" s="33" t="s">
        <v>90</v>
      </c>
      <c r="CA5" s="33" t="s">
        <v>80</v>
      </c>
      <c r="CB5" s="33" t="s">
        <v>81</v>
      </c>
      <c r="CC5" s="33" t="s">
        <v>82</v>
      </c>
      <c r="CD5" s="33" t="s">
        <v>83</v>
      </c>
      <c r="CE5" s="33" t="s">
        <v>84</v>
      </c>
      <c r="CF5" s="33" t="s">
        <v>85</v>
      </c>
      <c r="CG5" s="33" t="s">
        <v>86</v>
      </c>
      <c r="CH5" s="33" t="s">
        <v>87</v>
      </c>
      <c r="CI5" s="33" t="s">
        <v>88</v>
      </c>
      <c r="CJ5" s="33" t="s">
        <v>89</v>
      </c>
      <c r="CK5" s="33" t="s">
        <v>90</v>
      </c>
      <c r="CL5" s="33" t="s">
        <v>80</v>
      </c>
      <c r="CM5" s="33" t="s">
        <v>81</v>
      </c>
      <c r="CN5" s="33" t="s">
        <v>82</v>
      </c>
      <c r="CO5" s="33" t="s">
        <v>83</v>
      </c>
      <c r="CP5" s="33" t="s">
        <v>84</v>
      </c>
      <c r="CQ5" s="33" t="s">
        <v>85</v>
      </c>
      <c r="CR5" s="33" t="s">
        <v>86</v>
      </c>
      <c r="CS5" s="33" t="s">
        <v>87</v>
      </c>
      <c r="CT5" s="33" t="s">
        <v>88</v>
      </c>
      <c r="CU5" s="33" t="s">
        <v>89</v>
      </c>
      <c r="CV5" s="33" t="s">
        <v>90</v>
      </c>
      <c r="CW5" s="33" t="s">
        <v>80</v>
      </c>
      <c r="CX5" s="33" t="s">
        <v>81</v>
      </c>
      <c r="CY5" s="33" t="s">
        <v>82</v>
      </c>
      <c r="CZ5" s="33" t="s">
        <v>83</v>
      </c>
      <c r="DA5" s="33" t="s">
        <v>84</v>
      </c>
      <c r="DB5" s="33" t="s">
        <v>85</v>
      </c>
      <c r="DC5" s="33" t="s">
        <v>86</v>
      </c>
      <c r="DD5" s="33" t="s">
        <v>87</v>
      </c>
      <c r="DE5" s="33" t="s">
        <v>88</v>
      </c>
      <c r="DF5" s="33" t="s">
        <v>89</v>
      </c>
      <c r="DG5" s="33" t="s">
        <v>90</v>
      </c>
      <c r="DH5" s="33" t="s">
        <v>80</v>
      </c>
      <c r="DI5" s="33" t="s">
        <v>81</v>
      </c>
      <c r="DJ5" s="33" t="s">
        <v>82</v>
      </c>
      <c r="DK5" s="33" t="s">
        <v>83</v>
      </c>
      <c r="DL5" s="33" t="s">
        <v>84</v>
      </c>
      <c r="DM5" s="33" t="s">
        <v>85</v>
      </c>
      <c r="DN5" s="33" t="s">
        <v>86</v>
      </c>
      <c r="DO5" s="33" t="s">
        <v>87</v>
      </c>
      <c r="DP5" s="33" t="s">
        <v>88</v>
      </c>
      <c r="DQ5" s="33" t="s">
        <v>89</v>
      </c>
      <c r="DR5" s="33" t="s">
        <v>90</v>
      </c>
      <c r="DS5" s="33" t="s">
        <v>80</v>
      </c>
      <c r="DT5" s="33" t="s">
        <v>81</v>
      </c>
      <c r="DU5" s="33" t="s">
        <v>82</v>
      </c>
      <c r="DV5" s="33" t="s">
        <v>83</v>
      </c>
      <c r="DW5" s="33" t="s">
        <v>84</v>
      </c>
      <c r="DX5" s="33" t="s">
        <v>85</v>
      </c>
      <c r="DY5" s="33" t="s">
        <v>86</v>
      </c>
      <c r="DZ5" s="33" t="s">
        <v>87</v>
      </c>
      <c r="EA5" s="33" t="s">
        <v>88</v>
      </c>
      <c r="EB5" s="33" t="s">
        <v>89</v>
      </c>
      <c r="EC5" s="33" t="s">
        <v>90</v>
      </c>
      <c r="ED5" s="33" t="s">
        <v>80</v>
      </c>
      <c r="EE5" s="33" t="s">
        <v>81</v>
      </c>
      <c r="EF5" s="33" t="s">
        <v>82</v>
      </c>
      <c r="EG5" s="33" t="s">
        <v>83</v>
      </c>
      <c r="EH5" s="33" t="s">
        <v>84</v>
      </c>
      <c r="EI5" s="33" t="s">
        <v>85</v>
      </c>
      <c r="EJ5" s="33" t="s">
        <v>86</v>
      </c>
      <c r="EK5" s="33" t="s">
        <v>87</v>
      </c>
      <c r="EL5" s="33" t="s">
        <v>88</v>
      </c>
      <c r="EM5" s="33" t="s">
        <v>89</v>
      </c>
      <c r="EN5" s="33" t="s">
        <v>90</v>
      </c>
    </row>
    <row r="6" spans="1:144" s="37" customFormat="1" x14ac:dyDescent="0.15">
      <c r="A6" s="29" t="s">
        <v>91</v>
      </c>
      <c r="B6" s="34">
        <f>B7</f>
        <v>2018</v>
      </c>
      <c r="C6" s="34">
        <f t="shared" ref="C6:W6" si="3">C7</f>
        <v>194247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山梨県　忍野村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A9</v>
      </c>
      <c r="M6" s="34" t="str">
        <f t="shared" si="3"/>
        <v>非設置</v>
      </c>
      <c r="N6" s="35" t="str">
        <f t="shared" si="3"/>
        <v>-</v>
      </c>
      <c r="O6" s="35">
        <f t="shared" si="3"/>
        <v>99.63</v>
      </c>
      <c r="P6" s="35">
        <f t="shared" si="3"/>
        <v>49.59</v>
      </c>
      <c r="Q6" s="35">
        <f t="shared" si="3"/>
        <v>1080</v>
      </c>
      <c r="R6" s="35">
        <f t="shared" si="3"/>
        <v>9689</v>
      </c>
      <c r="S6" s="35">
        <f t="shared" si="3"/>
        <v>25.05</v>
      </c>
      <c r="T6" s="35">
        <f t="shared" si="3"/>
        <v>386.79</v>
      </c>
      <c r="U6" s="35">
        <f t="shared" si="3"/>
        <v>4752</v>
      </c>
      <c r="V6" s="35">
        <f t="shared" si="3"/>
        <v>8.0500000000000007</v>
      </c>
      <c r="W6" s="35">
        <f t="shared" si="3"/>
        <v>590.30999999999995</v>
      </c>
      <c r="X6" s="36">
        <f>IF(X7="",NA(),X7)</f>
        <v>59.93</v>
      </c>
      <c r="Y6" s="36">
        <f t="shared" ref="Y6:AG6" si="4">IF(Y7="",NA(),Y7)</f>
        <v>62.39</v>
      </c>
      <c r="Z6" s="36">
        <f t="shared" si="4"/>
        <v>66.09</v>
      </c>
      <c r="AA6" s="36">
        <f t="shared" si="4"/>
        <v>65.25</v>
      </c>
      <c r="AB6" s="36">
        <f t="shared" si="4"/>
        <v>63.26</v>
      </c>
      <c r="AC6" s="36">
        <f t="shared" si="4"/>
        <v>106.28</v>
      </c>
      <c r="AD6" s="36">
        <f t="shared" si="4"/>
        <v>108.35</v>
      </c>
      <c r="AE6" s="36">
        <f t="shared" si="4"/>
        <v>114.74</v>
      </c>
      <c r="AF6" s="36">
        <f t="shared" si="4"/>
        <v>104.85</v>
      </c>
      <c r="AG6" s="36">
        <f t="shared" si="4"/>
        <v>107.64</v>
      </c>
      <c r="AH6" s="35" t="str">
        <f>IF(AH7="","",IF(AH7="-","【-】","【"&amp;SUBSTITUTE(TEXT(AH7,"#,##0.00"),"-","△")&amp;"】"))</f>
        <v>【112.83】</v>
      </c>
      <c r="AI6" s="36">
        <f>IF(AI7="",NA(),AI7)</f>
        <v>1134.0999999999999</v>
      </c>
      <c r="AJ6" s="36">
        <f t="shared" ref="AJ6:AR6" si="5">IF(AJ7="",NA(),AJ7)</f>
        <v>1224.1500000000001</v>
      </c>
      <c r="AK6" s="36">
        <f t="shared" si="5"/>
        <v>1210.52</v>
      </c>
      <c r="AL6" s="36">
        <f t="shared" si="5"/>
        <v>1266.52</v>
      </c>
      <c r="AM6" s="36">
        <f t="shared" si="5"/>
        <v>1394.35</v>
      </c>
      <c r="AN6" s="36">
        <f t="shared" si="5"/>
        <v>32.31</v>
      </c>
      <c r="AO6" s="36">
        <f t="shared" si="5"/>
        <v>26.85</v>
      </c>
      <c r="AP6" s="36">
        <f t="shared" si="5"/>
        <v>27.19</v>
      </c>
      <c r="AQ6" s="36">
        <f t="shared" si="5"/>
        <v>27.52</v>
      </c>
      <c r="AR6" s="36">
        <f t="shared" si="5"/>
        <v>30.84</v>
      </c>
      <c r="AS6" s="35" t="str">
        <f>IF(AS7="","",IF(AS7="-","【-】","【"&amp;SUBSTITUTE(TEXT(AS7,"#,##0.00"),"-","△")&amp;"】"))</f>
        <v>【1.05】</v>
      </c>
      <c r="AT6" s="36">
        <f>IF(AT7="",NA(),AT7)</f>
        <v>407.07</v>
      </c>
      <c r="AU6" s="36">
        <f t="shared" ref="AU6:BC6" si="6">IF(AU7="",NA(),AU7)</f>
        <v>659.25</v>
      </c>
      <c r="AV6" s="36">
        <f t="shared" si="6"/>
        <v>576.03</v>
      </c>
      <c r="AW6" s="36">
        <f t="shared" si="6"/>
        <v>2400.88</v>
      </c>
      <c r="AX6" s="36">
        <f t="shared" si="6"/>
        <v>3200.45</v>
      </c>
      <c r="AY6" s="36">
        <f t="shared" si="6"/>
        <v>571.29999999999995</v>
      </c>
      <c r="AZ6" s="36">
        <f t="shared" si="6"/>
        <v>527.82000000000005</v>
      </c>
      <c r="BA6" s="36">
        <f t="shared" si="6"/>
        <v>477.44</v>
      </c>
      <c r="BB6" s="36">
        <f t="shared" si="6"/>
        <v>445.85</v>
      </c>
      <c r="BC6" s="36">
        <f t="shared" si="6"/>
        <v>450.54</v>
      </c>
      <c r="BD6" s="35" t="str">
        <f>IF(BD7="","",IF(BD7="-","【-】","【"&amp;SUBSTITUTE(TEXT(BD7,"#,##0.00"),"-","△")&amp;"】"))</f>
        <v>【261.93】</v>
      </c>
      <c r="BE6" s="36">
        <f>IF(BE7="",NA(),BE7)</f>
        <v>150.9</v>
      </c>
      <c r="BF6" s="36">
        <f t="shared" ref="BF6:BN6" si="7">IF(BF7="",NA(),BF7)</f>
        <v>91.37</v>
      </c>
      <c r="BG6" s="36">
        <f t="shared" si="7"/>
        <v>36.61</v>
      </c>
      <c r="BH6" s="36">
        <f t="shared" si="7"/>
        <v>6.4</v>
      </c>
      <c r="BI6" s="35">
        <f t="shared" si="7"/>
        <v>0</v>
      </c>
      <c r="BJ6" s="36">
        <f t="shared" si="7"/>
        <v>495.43</v>
      </c>
      <c r="BK6" s="36">
        <f t="shared" si="7"/>
        <v>488.5</v>
      </c>
      <c r="BL6" s="36">
        <f t="shared" si="7"/>
        <v>485.75</v>
      </c>
      <c r="BM6" s="36">
        <f t="shared" si="7"/>
        <v>516.34</v>
      </c>
      <c r="BN6" s="36">
        <f t="shared" si="7"/>
        <v>496.56</v>
      </c>
      <c r="BO6" s="35" t="str">
        <f>IF(BO7="","",IF(BO7="-","【-】","【"&amp;SUBSTITUTE(TEXT(BO7,"#,##0.00"),"-","△")&amp;"】"))</f>
        <v>【270.46】</v>
      </c>
      <c r="BP6" s="36">
        <f>IF(BP7="",NA(),BP7)</f>
        <v>49.57</v>
      </c>
      <c r="BQ6" s="36">
        <f t="shared" ref="BQ6:BY6" si="8">IF(BQ7="",NA(),BQ7)</f>
        <v>52.82</v>
      </c>
      <c r="BR6" s="36">
        <f t="shared" si="8"/>
        <v>55.88</v>
      </c>
      <c r="BS6" s="36">
        <f t="shared" si="8"/>
        <v>55.02</v>
      </c>
      <c r="BT6" s="36">
        <f t="shared" si="8"/>
        <v>52.65</v>
      </c>
      <c r="BU6" s="36">
        <f t="shared" si="8"/>
        <v>81.900000000000006</v>
      </c>
      <c r="BV6" s="36">
        <f t="shared" si="8"/>
        <v>82.42</v>
      </c>
      <c r="BW6" s="36">
        <f t="shared" si="8"/>
        <v>83.59</v>
      </c>
      <c r="BX6" s="36">
        <f t="shared" si="8"/>
        <v>83.27</v>
      </c>
      <c r="BY6" s="36">
        <f t="shared" si="8"/>
        <v>84.9</v>
      </c>
      <c r="BZ6" s="35" t="str">
        <f>IF(BZ7="","",IF(BZ7="-","【-】","【"&amp;SUBSTITUTE(TEXT(BZ7,"#,##0.00"),"-","△")&amp;"】"))</f>
        <v>【103.91】</v>
      </c>
      <c r="CA6" s="36">
        <f>IF(CA7="",NA(),CA7)</f>
        <v>151.81</v>
      </c>
      <c r="CB6" s="36">
        <f t="shared" ref="CB6:CJ6" si="9">IF(CB7="",NA(),CB7)</f>
        <v>140.85</v>
      </c>
      <c r="CC6" s="36">
        <f t="shared" si="9"/>
        <v>132.78</v>
      </c>
      <c r="CD6" s="36">
        <f t="shared" si="9"/>
        <v>136.07</v>
      </c>
      <c r="CE6" s="36">
        <f t="shared" si="9"/>
        <v>140.25</v>
      </c>
      <c r="CF6" s="36">
        <f t="shared" si="9"/>
        <v>227.97</v>
      </c>
      <c r="CG6" s="36">
        <f t="shared" si="9"/>
        <v>226.99</v>
      </c>
      <c r="CH6" s="36">
        <f t="shared" si="9"/>
        <v>230.22</v>
      </c>
      <c r="CI6" s="36">
        <f t="shared" si="9"/>
        <v>228.81</v>
      </c>
      <c r="CJ6" s="36">
        <f t="shared" si="9"/>
        <v>231.9</v>
      </c>
      <c r="CK6" s="35" t="str">
        <f>IF(CK7="","",IF(CK7="-","【-】","【"&amp;SUBSTITUTE(TEXT(CK7,"#,##0.00"),"-","△")&amp;"】"))</f>
        <v>【167.11】</v>
      </c>
      <c r="CL6" s="36">
        <f>IF(CL7="",NA(),CL7)</f>
        <v>44.73</v>
      </c>
      <c r="CM6" s="36">
        <f t="shared" ref="CM6:CU6" si="10">IF(CM7="",NA(),CM7)</f>
        <v>46.13</v>
      </c>
      <c r="CN6" s="36">
        <f t="shared" si="10"/>
        <v>49.06</v>
      </c>
      <c r="CO6" s="36">
        <f t="shared" si="10"/>
        <v>49.57</v>
      </c>
      <c r="CP6" s="36">
        <f t="shared" si="10"/>
        <v>47.9</v>
      </c>
      <c r="CQ6" s="36">
        <f t="shared" si="10"/>
        <v>40.700000000000003</v>
      </c>
      <c r="CR6" s="36">
        <f t="shared" si="10"/>
        <v>39.909999999999997</v>
      </c>
      <c r="CS6" s="36">
        <f t="shared" si="10"/>
        <v>41.09</v>
      </c>
      <c r="CT6" s="36">
        <f t="shared" si="10"/>
        <v>38.979999999999997</v>
      </c>
      <c r="CU6" s="36">
        <f t="shared" si="10"/>
        <v>39.61</v>
      </c>
      <c r="CV6" s="35" t="str">
        <f>IF(CV7="","",IF(CV7="-","【-】","【"&amp;SUBSTITUTE(TEXT(CV7,"#,##0.00"),"-","△")&amp;"】"))</f>
        <v>【60.27】</v>
      </c>
      <c r="CW6" s="36">
        <f>IF(CW7="",NA(),CW7)</f>
        <v>79.39</v>
      </c>
      <c r="CX6" s="36">
        <f t="shared" ref="CX6:DF6" si="11">IF(CX7="",NA(),CX7)</f>
        <v>76.84</v>
      </c>
      <c r="CY6" s="36">
        <f t="shared" si="11"/>
        <v>77.930000000000007</v>
      </c>
      <c r="CZ6" s="36">
        <f t="shared" si="11"/>
        <v>77.17</v>
      </c>
      <c r="DA6" s="36">
        <f t="shared" si="11"/>
        <v>77.67</v>
      </c>
      <c r="DB6" s="36">
        <f t="shared" si="11"/>
        <v>74.61</v>
      </c>
      <c r="DC6" s="36">
        <f t="shared" si="11"/>
        <v>75.62</v>
      </c>
      <c r="DD6" s="36">
        <f t="shared" si="11"/>
        <v>75.91</v>
      </c>
      <c r="DE6" s="36">
        <f t="shared" si="11"/>
        <v>75.010000000000005</v>
      </c>
      <c r="DF6" s="36">
        <f t="shared" si="11"/>
        <v>72.959999999999994</v>
      </c>
      <c r="DG6" s="35" t="str">
        <f>IF(DG7="","",IF(DG7="-","【-】","【"&amp;SUBSTITUTE(TEXT(DG7,"#,##0.00"),"-","△")&amp;"】"))</f>
        <v>【89.92】</v>
      </c>
      <c r="DH6" s="36">
        <f>IF(DH7="",NA(),DH7)</f>
        <v>39.5</v>
      </c>
      <c r="DI6" s="36">
        <f t="shared" ref="DI6:DQ6" si="12">IF(DI7="",NA(),DI7)</f>
        <v>41.33</v>
      </c>
      <c r="DJ6" s="36">
        <f t="shared" si="12"/>
        <v>43.21</v>
      </c>
      <c r="DK6" s="36">
        <f t="shared" si="12"/>
        <v>45.22</v>
      </c>
      <c r="DL6" s="36">
        <f t="shared" si="12"/>
        <v>47.21</v>
      </c>
      <c r="DM6" s="36">
        <f t="shared" si="12"/>
        <v>50.44</v>
      </c>
      <c r="DN6" s="36">
        <f t="shared" si="12"/>
        <v>51.44</v>
      </c>
      <c r="DO6" s="36">
        <f t="shared" si="12"/>
        <v>52.4</v>
      </c>
      <c r="DP6" s="36">
        <f t="shared" si="12"/>
        <v>51.89</v>
      </c>
      <c r="DQ6" s="36">
        <f t="shared" si="12"/>
        <v>54.09</v>
      </c>
      <c r="DR6" s="35" t="str">
        <f>IF(DR7="","",IF(DR7="-","【-】","【"&amp;SUBSTITUTE(TEXT(DR7,"#,##0.00"),"-","△")&amp;"】"))</f>
        <v>【48.85】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9.64</v>
      </c>
      <c r="DY6" s="36">
        <f t="shared" si="13"/>
        <v>11.68</v>
      </c>
      <c r="DZ6" s="36">
        <f t="shared" si="13"/>
        <v>14.01</v>
      </c>
      <c r="EA6" s="36">
        <f t="shared" si="13"/>
        <v>14.74</v>
      </c>
      <c r="EB6" s="36">
        <f t="shared" si="13"/>
        <v>18.68</v>
      </c>
      <c r="EC6" s="35" t="str">
        <f>IF(EC7="","",IF(EC7="-","【-】","【"&amp;SUBSTITUTE(TEXT(EC7,"#,##0.00"),"-","△")&amp;"】"))</f>
        <v>【17.80】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0.34</v>
      </c>
      <c r="EJ6" s="36">
        <f t="shared" si="14"/>
        <v>0.28999999999999998</v>
      </c>
      <c r="EK6" s="36">
        <f t="shared" si="14"/>
        <v>0.41</v>
      </c>
      <c r="EL6" s="36">
        <f t="shared" si="14"/>
        <v>0.4</v>
      </c>
      <c r="EM6" s="36">
        <f t="shared" si="14"/>
        <v>0.32</v>
      </c>
      <c r="EN6" s="35" t="str">
        <f>IF(EN7="","",IF(EN7="-","【-】","【"&amp;SUBSTITUTE(TEXT(EN7,"#,##0.00"),"-","△")&amp;"】"))</f>
        <v>【0.70】</v>
      </c>
    </row>
    <row r="7" spans="1:144" s="37" customFormat="1" x14ac:dyDescent="0.15">
      <c r="A7" s="29"/>
      <c r="B7" s="38">
        <v>2018</v>
      </c>
      <c r="C7" s="38">
        <v>194247</v>
      </c>
      <c r="D7" s="38">
        <v>46</v>
      </c>
      <c r="E7" s="38">
        <v>1</v>
      </c>
      <c r="F7" s="38">
        <v>0</v>
      </c>
      <c r="G7" s="38">
        <v>1</v>
      </c>
      <c r="H7" s="38" t="s">
        <v>92</v>
      </c>
      <c r="I7" s="38" t="s">
        <v>93</v>
      </c>
      <c r="J7" s="38" t="s">
        <v>94</v>
      </c>
      <c r="K7" s="38" t="s">
        <v>95</v>
      </c>
      <c r="L7" s="38" t="s">
        <v>96</v>
      </c>
      <c r="M7" s="38" t="s">
        <v>97</v>
      </c>
      <c r="N7" s="39" t="s">
        <v>98</v>
      </c>
      <c r="O7" s="39">
        <v>99.63</v>
      </c>
      <c r="P7" s="39">
        <v>49.59</v>
      </c>
      <c r="Q7" s="39">
        <v>1080</v>
      </c>
      <c r="R7" s="39">
        <v>9689</v>
      </c>
      <c r="S7" s="39">
        <v>25.05</v>
      </c>
      <c r="T7" s="39">
        <v>386.79</v>
      </c>
      <c r="U7" s="39">
        <v>4752</v>
      </c>
      <c r="V7" s="39">
        <v>8.0500000000000007</v>
      </c>
      <c r="W7" s="39">
        <v>590.30999999999995</v>
      </c>
      <c r="X7" s="39">
        <v>59.93</v>
      </c>
      <c r="Y7" s="39">
        <v>62.39</v>
      </c>
      <c r="Z7" s="39">
        <v>66.09</v>
      </c>
      <c r="AA7" s="39">
        <v>65.25</v>
      </c>
      <c r="AB7" s="39">
        <v>63.26</v>
      </c>
      <c r="AC7" s="39">
        <v>106.28</v>
      </c>
      <c r="AD7" s="39">
        <v>108.35</v>
      </c>
      <c r="AE7" s="39">
        <v>114.74</v>
      </c>
      <c r="AF7" s="39">
        <v>104.85</v>
      </c>
      <c r="AG7" s="39">
        <v>107.64</v>
      </c>
      <c r="AH7" s="39">
        <v>112.83</v>
      </c>
      <c r="AI7" s="39">
        <v>1134.0999999999999</v>
      </c>
      <c r="AJ7" s="39">
        <v>1224.1500000000001</v>
      </c>
      <c r="AK7" s="39">
        <v>1210.52</v>
      </c>
      <c r="AL7" s="39">
        <v>1266.52</v>
      </c>
      <c r="AM7" s="39">
        <v>1394.35</v>
      </c>
      <c r="AN7" s="39">
        <v>32.31</v>
      </c>
      <c r="AO7" s="39">
        <v>26.85</v>
      </c>
      <c r="AP7" s="39">
        <v>27.19</v>
      </c>
      <c r="AQ7" s="39">
        <v>27.52</v>
      </c>
      <c r="AR7" s="39">
        <v>30.84</v>
      </c>
      <c r="AS7" s="39">
        <v>1.05</v>
      </c>
      <c r="AT7" s="39">
        <v>407.07</v>
      </c>
      <c r="AU7" s="39">
        <v>659.25</v>
      </c>
      <c r="AV7" s="39">
        <v>576.03</v>
      </c>
      <c r="AW7" s="39">
        <v>2400.88</v>
      </c>
      <c r="AX7" s="39">
        <v>3200.45</v>
      </c>
      <c r="AY7" s="39">
        <v>571.29999999999995</v>
      </c>
      <c r="AZ7" s="39">
        <v>527.82000000000005</v>
      </c>
      <c r="BA7" s="39">
        <v>477.44</v>
      </c>
      <c r="BB7" s="39">
        <v>445.85</v>
      </c>
      <c r="BC7" s="39">
        <v>450.54</v>
      </c>
      <c r="BD7" s="39">
        <v>261.93</v>
      </c>
      <c r="BE7" s="39">
        <v>150.9</v>
      </c>
      <c r="BF7" s="39">
        <v>91.37</v>
      </c>
      <c r="BG7" s="39">
        <v>36.61</v>
      </c>
      <c r="BH7" s="39">
        <v>6.4</v>
      </c>
      <c r="BI7" s="39">
        <v>0</v>
      </c>
      <c r="BJ7" s="39">
        <v>495.43</v>
      </c>
      <c r="BK7" s="39">
        <v>488.5</v>
      </c>
      <c r="BL7" s="39">
        <v>485.75</v>
      </c>
      <c r="BM7" s="39">
        <v>516.34</v>
      </c>
      <c r="BN7" s="39">
        <v>496.56</v>
      </c>
      <c r="BO7" s="39">
        <v>270.45999999999998</v>
      </c>
      <c r="BP7" s="39">
        <v>49.57</v>
      </c>
      <c r="BQ7" s="39">
        <v>52.82</v>
      </c>
      <c r="BR7" s="39">
        <v>55.88</v>
      </c>
      <c r="BS7" s="39">
        <v>55.02</v>
      </c>
      <c r="BT7" s="39">
        <v>52.65</v>
      </c>
      <c r="BU7" s="39">
        <v>81.900000000000006</v>
      </c>
      <c r="BV7" s="39">
        <v>82.42</v>
      </c>
      <c r="BW7" s="39">
        <v>83.59</v>
      </c>
      <c r="BX7" s="39">
        <v>83.27</v>
      </c>
      <c r="BY7" s="39">
        <v>84.9</v>
      </c>
      <c r="BZ7" s="39">
        <v>103.91</v>
      </c>
      <c r="CA7" s="39">
        <v>151.81</v>
      </c>
      <c r="CB7" s="39">
        <v>140.85</v>
      </c>
      <c r="CC7" s="39">
        <v>132.78</v>
      </c>
      <c r="CD7" s="39">
        <v>136.07</v>
      </c>
      <c r="CE7" s="39">
        <v>140.25</v>
      </c>
      <c r="CF7" s="39">
        <v>227.97</v>
      </c>
      <c r="CG7" s="39">
        <v>226.99</v>
      </c>
      <c r="CH7" s="39">
        <v>230.22</v>
      </c>
      <c r="CI7" s="39">
        <v>228.81</v>
      </c>
      <c r="CJ7" s="39">
        <v>231.9</v>
      </c>
      <c r="CK7" s="39">
        <v>167.11</v>
      </c>
      <c r="CL7" s="39">
        <v>44.73</v>
      </c>
      <c r="CM7" s="39">
        <v>46.13</v>
      </c>
      <c r="CN7" s="39">
        <v>49.06</v>
      </c>
      <c r="CO7" s="39">
        <v>49.57</v>
      </c>
      <c r="CP7" s="39">
        <v>47.9</v>
      </c>
      <c r="CQ7" s="39">
        <v>40.700000000000003</v>
      </c>
      <c r="CR7" s="39">
        <v>39.909999999999997</v>
      </c>
      <c r="CS7" s="39">
        <v>41.09</v>
      </c>
      <c r="CT7" s="39">
        <v>38.979999999999997</v>
      </c>
      <c r="CU7" s="39">
        <v>39.61</v>
      </c>
      <c r="CV7" s="39">
        <v>60.27</v>
      </c>
      <c r="CW7" s="39">
        <v>79.39</v>
      </c>
      <c r="CX7" s="39">
        <v>76.84</v>
      </c>
      <c r="CY7" s="39">
        <v>77.930000000000007</v>
      </c>
      <c r="CZ7" s="39">
        <v>77.17</v>
      </c>
      <c r="DA7" s="39">
        <v>77.67</v>
      </c>
      <c r="DB7" s="39">
        <v>74.61</v>
      </c>
      <c r="DC7" s="39">
        <v>75.62</v>
      </c>
      <c r="DD7" s="39">
        <v>75.91</v>
      </c>
      <c r="DE7" s="39">
        <v>75.010000000000005</v>
      </c>
      <c r="DF7" s="39">
        <v>72.959999999999994</v>
      </c>
      <c r="DG7" s="39">
        <v>89.92</v>
      </c>
      <c r="DH7" s="39">
        <v>39.5</v>
      </c>
      <c r="DI7" s="39">
        <v>41.33</v>
      </c>
      <c r="DJ7" s="39">
        <v>43.21</v>
      </c>
      <c r="DK7" s="39">
        <v>45.22</v>
      </c>
      <c r="DL7" s="39">
        <v>47.21</v>
      </c>
      <c r="DM7" s="39">
        <v>50.44</v>
      </c>
      <c r="DN7" s="39">
        <v>51.44</v>
      </c>
      <c r="DO7" s="39">
        <v>52.4</v>
      </c>
      <c r="DP7" s="39">
        <v>51.89</v>
      </c>
      <c r="DQ7" s="39">
        <v>54.09</v>
      </c>
      <c r="DR7" s="39">
        <v>48.85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9.64</v>
      </c>
      <c r="DY7" s="39">
        <v>11.68</v>
      </c>
      <c r="DZ7" s="39">
        <v>14.01</v>
      </c>
      <c r="EA7" s="39">
        <v>14.74</v>
      </c>
      <c r="EB7" s="39">
        <v>18.68</v>
      </c>
      <c r="EC7" s="39">
        <v>17.8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0.34</v>
      </c>
      <c r="EJ7" s="39">
        <v>0.28999999999999998</v>
      </c>
      <c r="EK7" s="39">
        <v>0.41</v>
      </c>
      <c r="EL7" s="39">
        <v>0.4</v>
      </c>
      <c r="EM7" s="39">
        <v>0.32</v>
      </c>
      <c r="EN7" s="39">
        <v>0.7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99</v>
      </c>
      <c r="C9" s="42" t="s">
        <v>100</v>
      </c>
      <c r="D9" s="42" t="s">
        <v>101</v>
      </c>
      <c r="E9" s="42" t="s">
        <v>102</v>
      </c>
      <c r="F9" s="42" t="s">
        <v>103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>DATEVALUE($B$6-4&amp;"年1月1日")</f>
        <v>41640</v>
      </c>
      <c r="C10" s="43">
        <f>DATEVALUE($B$6-3&amp;"年1月1日")</f>
        <v>42005</v>
      </c>
      <c r="D10" s="43">
        <f>DATEVALUE($B$6-2&amp;"年1月1日")</f>
        <v>42370</v>
      </c>
      <c r="E10" s="43">
        <f>DATEVALUE($B$6-1&amp;"年1月1日")</f>
        <v>42736</v>
      </c>
      <c r="F10" s="43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2020-02-05T05:11:45Z</cp:lastPrinted>
  <dcterms:created xsi:type="dcterms:W3CDTF">2019-12-05T04:15:29Z</dcterms:created>
  <dcterms:modified xsi:type="dcterms:W3CDTF">2020-02-10T04:32:11Z</dcterms:modified>
  <cp:category/>
</cp:coreProperties>
</file>