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830" activeTab="0"/>
  </bookViews>
  <sheets>
    <sheet name="Sheet1" sheetId="1" r:id="rId1"/>
  </sheets>
  <definedNames>
    <definedName name="_xlnm.Print_Area" localSheetId="0">'Sheet1'!$A$1:$AK$54</definedName>
    <definedName name="人口動態　実数表ＥＸＰ" localSheetId="0">'Sheet1'!$A$2:$X$45</definedName>
    <definedName name="人口動態　実数表ＥＸＰ">#REF!</definedName>
    <definedName name="人口動態率ＥＸＰ">#REF!</definedName>
  </definedNames>
  <calcPr fullCalcOnLoad="1"/>
</workbook>
</file>

<file path=xl/sharedStrings.xml><?xml version="1.0" encoding="utf-8"?>
<sst xmlns="http://schemas.openxmlformats.org/spreadsheetml/2006/main" count="88" uniqueCount="73">
  <si>
    <t>出生</t>
  </si>
  <si>
    <t>死亡</t>
  </si>
  <si>
    <t>死産</t>
  </si>
  <si>
    <t>婚姻</t>
  </si>
  <si>
    <t>離婚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</si>
  <si>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</si>
  <si>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</si>
  <si>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</si>
  <si>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</si>
  <si>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</si>
  <si>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</si>
  <si>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</si>
  <si>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</si>
  <si>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</si>
  <si>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</si>
  <si>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</si>
  <si>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</si>
  <si>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</si>
  <si>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</si>
  <si>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</si>
  <si>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</si>
  <si>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小菅村</t>
  </si>
  <si>
    <t>丹波山村</t>
  </si>
  <si>
    <t>市部計</t>
  </si>
  <si>
    <t>郡部計</t>
  </si>
  <si>
    <t>西八代郡</t>
  </si>
  <si>
    <t>南巨摩郡</t>
  </si>
  <si>
    <t>中巨摩郡</t>
  </si>
  <si>
    <t>南都留郡</t>
  </si>
  <si>
    <t>北都留郡</t>
  </si>
  <si>
    <t>総数</t>
  </si>
  <si>
    <t>男</t>
  </si>
  <si>
    <t>女</t>
  </si>
  <si>
    <t>死産率</t>
  </si>
  <si>
    <t>周産期死亡率</t>
  </si>
  <si>
    <t>自   然
増加率</t>
  </si>
  <si>
    <t>乳   児
死亡率</t>
  </si>
  <si>
    <t>新生児
死亡率</t>
  </si>
  <si>
    <t>出生率</t>
  </si>
  <si>
    <t>死亡率</t>
  </si>
  <si>
    <t>婚姻率</t>
  </si>
  <si>
    <t>離婚率</t>
  </si>
  <si>
    <t>乳児死亡
（再掲）</t>
  </si>
  <si>
    <t>妊娠満22週以後の死産</t>
  </si>
  <si>
    <t>早   期
新生児
死   亡</t>
  </si>
  <si>
    <t>資料：人口動態統計</t>
  </si>
  <si>
    <t>人工</t>
  </si>
  <si>
    <t>南アルプス市</t>
  </si>
  <si>
    <t>富士河口湖町</t>
  </si>
  <si>
    <t>北杜市</t>
  </si>
  <si>
    <t>甲斐市</t>
  </si>
  <si>
    <t>笛吹市</t>
  </si>
  <si>
    <t>第２表　人口動態実数・率，市町村別</t>
  </si>
  <si>
    <t>上野原市</t>
  </si>
  <si>
    <t>甲州市</t>
  </si>
  <si>
    <t>市川三郷町</t>
  </si>
  <si>
    <t>自然</t>
  </si>
  <si>
    <t>中央市</t>
  </si>
  <si>
    <t>中北保健所</t>
  </si>
  <si>
    <t>峡東保健所</t>
  </si>
  <si>
    <t>峡南保健所</t>
  </si>
  <si>
    <t>富士・東部保健所</t>
  </si>
  <si>
    <t>自   然
増加数</t>
  </si>
  <si>
    <t>富士川町</t>
  </si>
  <si>
    <t>新生児死亡
（再掲）</t>
  </si>
  <si>
    <t>周産期死亡</t>
  </si>
  <si>
    <t>自然</t>
  </si>
  <si>
    <t>人工</t>
  </si>
  <si>
    <t>※</t>
  </si>
  <si>
    <t>２）市町村別の各諸率については、「山梨県常住人口（日本人人口）」を用いて算出した参考値である。</t>
  </si>
  <si>
    <t>－市町村・保健所別－　平成29年</t>
  </si>
  <si>
    <t>１）市町村の人口は、県民生活部統計調査課「山梨県常住人口（日本人人口）」（平成２９年１０月１日）を用いているため、山梨県人口とは一致しない。</t>
  </si>
  <si>
    <t>人口
29.10.1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</si>
</sst>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_ * #,##0.0_ ;_ * \-#,##0.0_ ;_ * &quot;-&quot;?_ ;_ @_ "/>
    <numFmt numFmtId="186" formatCode="0.00_);[Red]\(0.00\)"/>
    <numFmt numFmtId="187" formatCode="0.0_);[Red]\(0.0\)"/>
    <numFmt numFmtId="188" formatCode="0.0_ "/>
    <numFmt numFmtId="189" formatCode="_ * #,##0.0_ ;_ * \-#,##0.0_ ;_ * &quot;-&quot;??_ ;_ @_ "/>
    <numFmt numFmtId="190" formatCode="_ * #,##0.0_ ;_ * \-#,##0.0_ ;_ * &quot;-&quot;_ ;_ @_ "/>
    <numFmt numFmtId="191" formatCode="_ * #,##0.00_ ;_ * \-#,##0.00_ ;_ * &quot;-&quot;_ ;_ @_ "/>
    <numFmt numFmtId="192" formatCode="_ * #,##0.00_ ;_ * \-#,##0.00_ ;_ * &quot;-&quot;?_ ;_ @_ "/>
    <numFmt numFmtId="193" formatCode="#,##0_ ;[Red]&quot;△&quot;#,##0\ "/>
    <numFmt numFmtId="194" formatCode="#,##0_);[Red]\(#,##0\)"/>
  </numFmts>
  <fonts count="4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4" applyNumberFormat="0" applyAlignment="0" applyProtection="0"/>
    <xf numFmtId="184" fontId="7" fillId="0" borderId="0">
      <alignment vertical="center" wrapText="1"/>
      <protection/>
    </xf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41" fontId="8" fillId="0" borderId="0" xfId="49" applyNumberFormat="1" applyFont="1" applyFill="1" applyAlignment="1">
      <alignment vertical="center"/>
    </xf>
    <xf numFmtId="41" fontId="7" fillId="0" borderId="0" xfId="0" applyNumberFormat="1" applyFont="1" applyFill="1" applyAlignment="1">
      <alignment/>
    </xf>
    <xf numFmtId="185" fontId="7" fillId="0" borderId="0" xfId="0" applyNumberFormat="1" applyFont="1" applyFill="1" applyAlignment="1">
      <alignment/>
    </xf>
    <xf numFmtId="41" fontId="7" fillId="0" borderId="10" xfId="0" applyNumberFormat="1" applyFont="1" applyFill="1" applyBorder="1" applyAlignment="1" quotePrefix="1">
      <alignment/>
    </xf>
    <xf numFmtId="41" fontId="7" fillId="0" borderId="11" xfId="0" applyNumberFormat="1" applyFont="1" applyFill="1" applyBorder="1" applyAlignment="1" quotePrefix="1">
      <alignment/>
    </xf>
    <xf numFmtId="41" fontId="7" fillId="0" borderId="12" xfId="0" applyNumberFormat="1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center" vertical="center" shrinkToFit="1"/>
    </xf>
    <xf numFmtId="41" fontId="10" fillId="0" borderId="12" xfId="0" applyNumberFormat="1" applyFont="1" applyFill="1" applyBorder="1" applyAlignment="1">
      <alignment horizontal="center" vertical="center" wrapText="1"/>
    </xf>
    <xf numFmtId="41" fontId="7" fillId="0" borderId="12" xfId="0" applyNumberFormat="1" applyFont="1" applyFill="1" applyBorder="1" applyAlignment="1">
      <alignment horizontal="center" vertical="center" wrapText="1"/>
    </xf>
    <xf numFmtId="185" fontId="7" fillId="0" borderId="12" xfId="0" applyNumberFormat="1" applyFont="1" applyFill="1" applyBorder="1" applyAlignment="1">
      <alignment horizontal="center" vertical="center"/>
    </xf>
    <xf numFmtId="185" fontId="7" fillId="0" borderId="12" xfId="0" applyNumberFormat="1" applyFont="1" applyFill="1" applyBorder="1" applyAlignment="1">
      <alignment horizontal="center" vertical="center" wrapText="1"/>
    </xf>
    <xf numFmtId="185" fontId="10" fillId="0" borderId="12" xfId="0" applyNumberFormat="1" applyFont="1" applyFill="1" applyBorder="1" applyAlignment="1">
      <alignment horizontal="center" vertical="center" wrapText="1"/>
    </xf>
    <xf numFmtId="41" fontId="7" fillId="0" borderId="0" xfId="0" applyNumberFormat="1" applyFont="1" applyFill="1" applyAlignment="1" quotePrefix="1">
      <alignment/>
    </xf>
    <xf numFmtId="41" fontId="7" fillId="0" borderId="13" xfId="61" applyNumberFormat="1" applyFont="1" applyFill="1" applyBorder="1" applyAlignment="1">
      <alignment horizontal="right" vertical="center"/>
      <protection/>
    </xf>
    <xf numFmtId="41" fontId="7" fillId="0" borderId="0" xfId="61" applyNumberFormat="1" applyFont="1" applyFill="1" applyBorder="1" applyAlignment="1">
      <alignment horizontal="right" vertical="center"/>
      <protection/>
    </xf>
    <xf numFmtId="185" fontId="7" fillId="0" borderId="0" xfId="61" applyNumberFormat="1" applyFont="1" applyFill="1" applyBorder="1" applyAlignment="1">
      <alignment horizontal="right" vertical="center"/>
      <protection/>
    </xf>
    <xf numFmtId="41" fontId="7" fillId="0" borderId="14" xfId="61" applyNumberFormat="1" applyFont="1" applyFill="1" applyBorder="1" applyAlignment="1">
      <alignment horizontal="right" vertical="center"/>
      <protection/>
    </xf>
    <xf numFmtId="41" fontId="7" fillId="0" borderId="0" xfId="0" applyNumberFormat="1" applyFont="1" applyFill="1" applyAlignment="1">
      <alignment horizontal="right"/>
    </xf>
    <xf numFmtId="41" fontId="7" fillId="0" borderId="15" xfId="61" applyNumberFormat="1" applyFont="1" applyFill="1" applyBorder="1" applyAlignment="1">
      <alignment horizontal="right" vertical="center"/>
      <protection/>
    </xf>
    <xf numFmtId="41" fontId="7" fillId="0" borderId="16" xfId="61" applyNumberFormat="1" applyFont="1" applyFill="1" applyBorder="1" applyAlignment="1">
      <alignment horizontal="right" vertical="center"/>
      <protection/>
    </xf>
    <xf numFmtId="41" fontId="7" fillId="0" borderId="0" xfId="0" applyNumberFormat="1" applyFont="1" applyFill="1" applyBorder="1" applyAlignment="1">
      <alignment/>
    </xf>
    <xf numFmtId="41" fontId="11" fillId="0" borderId="0" xfId="0" applyNumberFormat="1" applyFont="1" applyFill="1" applyAlignment="1">
      <alignment/>
    </xf>
    <xf numFmtId="43" fontId="11" fillId="0" borderId="0" xfId="49" applyNumberFormat="1" applyFont="1" applyFill="1" applyAlignment="1" quotePrefix="1">
      <alignment horizontal="right"/>
    </xf>
    <xf numFmtId="43" fontId="7" fillId="0" borderId="0" xfId="61" applyNumberFormat="1" applyFont="1" applyFill="1" applyBorder="1" applyAlignment="1">
      <alignment horizontal="right" vertical="center"/>
      <protection/>
    </xf>
    <xf numFmtId="43" fontId="7" fillId="0" borderId="0" xfId="0" applyNumberFormat="1" applyFont="1" applyFill="1" applyAlignment="1">
      <alignment/>
    </xf>
    <xf numFmtId="43" fontId="7" fillId="0" borderId="0" xfId="0" applyNumberFormat="1" applyFont="1" applyFill="1" applyAlignment="1">
      <alignment horizontal="right"/>
    </xf>
    <xf numFmtId="41" fontId="7" fillId="0" borderId="16" xfId="0" applyNumberFormat="1" applyFont="1" applyFill="1" applyBorder="1" applyAlignment="1">
      <alignment/>
    </xf>
    <xf numFmtId="187" fontId="7" fillId="0" borderId="0" xfId="61" applyNumberFormat="1" applyFont="1" applyFill="1" applyBorder="1" applyAlignment="1">
      <alignment horizontal="right" vertical="center"/>
      <protection/>
    </xf>
    <xf numFmtId="188" fontId="7" fillId="0" borderId="0" xfId="61" applyNumberFormat="1" applyFont="1" applyFill="1" applyBorder="1" applyAlignment="1">
      <alignment horizontal="right" vertical="center"/>
      <protection/>
    </xf>
    <xf numFmtId="186" fontId="7" fillId="0" borderId="0" xfId="61" applyNumberFormat="1" applyFont="1" applyFill="1" applyBorder="1" applyAlignment="1">
      <alignment horizontal="right" vertical="center"/>
      <protection/>
    </xf>
    <xf numFmtId="187" fontId="7" fillId="0" borderId="16" xfId="61" applyNumberFormat="1" applyFont="1" applyFill="1" applyBorder="1" applyAlignment="1">
      <alignment horizontal="right" vertical="center"/>
      <protection/>
    </xf>
    <xf numFmtId="188" fontId="7" fillId="0" borderId="16" xfId="61" applyNumberFormat="1" applyFont="1" applyFill="1" applyBorder="1" applyAlignment="1">
      <alignment horizontal="right" vertical="center"/>
      <protection/>
    </xf>
    <xf numFmtId="185" fontId="7" fillId="0" borderId="16" xfId="61" applyNumberFormat="1" applyFont="1" applyFill="1" applyBorder="1" applyAlignment="1">
      <alignment horizontal="right" vertical="center"/>
      <protection/>
    </xf>
    <xf numFmtId="186" fontId="7" fillId="0" borderId="16" xfId="61" applyNumberFormat="1" applyFont="1" applyFill="1" applyBorder="1" applyAlignment="1">
      <alignment horizontal="right" vertical="center"/>
      <protection/>
    </xf>
    <xf numFmtId="43" fontId="7" fillId="0" borderId="10" xfId="0" applyNumberFormat="1" applyFont="1" applyFill="1" applyBorder="1" applyAlignment="1">
      <alignment horizontal="center" vertical="center"/>
    </xf>
    <xf numFmtId="43" fontId="7" fillId="0" borderId="11" xfId="0" applyNumberFormat="1" applyFont="1" applyFill="1" applyBorder="1" applyAlignment="1">
      <alignment horizontal="center" vertical="center"/>
    </xf>
    <xf numFmtId="185" fontId="7" fillId="0" borderId="17" xfId="0" applyNumberFormat="1" applyFont="1" applyFill="1" applyBorder="1" applyAlignment="1" quotePrefix="1">
      <alignment horizontal="center" vertical="center"/>
    </xf>
    <xf numFmtId="41" fontId="7" fillId="0" borderId="17" xfId="0" applyNumberFormat="1" applyFont="1" applyFill="1" applyBorder="1" applyAlignment="1" quotePrefix="1">
      <alignment horizontal="center" vertical="center" wrapText="1"/>
    </xf>
    <xf numFmtId="185" fontId="7" fillId="0" borderId="17" xfId="0" applyNumberFormat="1" applyFont="1" applyFill="1" applyBorder="1" applyAlignment="1" quotePrefix="1">
      <alignment horizontal="center" vertical="center" wrapText="1"/>
    </xf>
    <xf numFmtId="185" fontId="7" fillId="0" borderId="12" xfId="0" applyNumberFormat="1" applyFont="1" applyFill="1" applyBorder="1" applyAlignment="1">
      <alignment horizontal="center" vertical="center"/>
    </xf>
    <xf numFmtId="185" fontId="7" fillId="0" borderId="17" xfId="0" applyNumberFormat="1" applyFont="1" applyFill="1" applyBorder="1" applyAlignment="1">
      <alignment horizontal="center" vertical="center"/>
    </xf>
    <xf numFmtId="185" fontId="7" fillId="0" borderId="17" xfId="0" applyNumberFormat="1" applyFont="1" applyFill="1" applyBorder="1" applyAlignment="1">
      <alignment horizontal="center" vertical="center" wrapText="1"/>
    </xf>
    <xf numFmtId="41" fontId="7" fillId="0" borderId="18" xfId="0" applyNumberFormat="1" applyFont="1" applyFill="1" applyBorder="1" applyAlignment="1" quotePrefix="1">
      <alignment horizontal="center" vertical="center" shrinkToFit="1"/>
    </xf>
    <xf numFmtId="41" fontId="7" fillId="0" borderId="19" xfId="0" applyNumberFormat="1" applyFont="1" applyFill="1" applyBorder="1" applyAlignment="1" quotePrefix="1">
      <alignment horizontal="center" vertical="center" shrinkToFit="1"/>
    </xf>
    <xf numFmtId="41" fontId="7" fillId="0" borderId="20" xfId="0" applyNumberFormat="1" applyFont="1" applyFill="1" applyBorder="1" applyAlignment="1" quotePrefix="1">
      <alignment horizontal="center" vertical="center" wrapText="1"/>
    </xf>
    <xf numFmtId="41" fontId="7" fillId="0" borderId="21" xfId="0" applyNumberFormat="1" applyFont="1" applyFill="1" applyBorder="1" applyAlignment="1" quotePrefix="1">
      <alignment horizontal="center" vertical="center"/>
    </xf>
    <xf numFmtId="41" fontId="7" fillId="0" borderId="12" xfId="0" applyNumberFormat="1" applyFont="1" applyFill="1" applyBorder="1" applyAlignment="1" quotePrefix="1">
      <alignment horizontal="center" vertical="center" wrapText="1"/>
    </xf>
    <xf numFmtId="41" fontId="7" fillId="0" borderId="17" xfId="0" applyNumberFormat="1" applyFont="1" applyFill="1" applyBorder="1" applyAlignment="1" quotePrefix="1">
      <alignment horizontal="center" vertical="center"/>
    </xf>
    <xf numFmtId="41" fontId="7" fillId="0" borderId="12" xfId="0" applyNumberFormat="1" applyFont="1" applyFill="1" applyBorder="1" applyAlignment="1" quotePrefix="1">
      <alignment horizontal="center" vertical="center"/>
    </xf>
    <xf numFmtId="41" fontId="7" fillId="0" borderId="17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７・８衛生統計年報原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4"/>
  <sheetViews>
    <sheetView tabSelected="1" zoomScalePageLayoutView="0" workbookViewId="0" topLeftCell="A1">
      <pane xSplit="2" ySplit="3" topLeftCell="C3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C47" sqref="AC47"/>
    </sheetView>
  </sheetViews>
  <sheetFormatPr defaultColWidth="9.140625" defaultRowHeight="12"/>
  <cols>
    <col min="1" max="1" width="2.421875" style="2" customWidth="1"/>
    <col min="2" max="2" width="13.140625" style="2" bestFit="1" customWidth="1"/>
    <col min="3" max="3" width="9.57421875" style="2" customWidth="1"/>
    <col min="4" max="4" width="7.57421875" style="2" customWidth="1"/>
    <col min="5" max="9" width="7.7109375" style="2" customWidth="1"/>
    <col min="10" max="10" width="8.7109375" style="2" customWidth="1"/>
    <col min="11" max="11" width="5.7109375" style="2" customWidth="1"/>
    <col min="12" max="13" width="5.28125" style="2" customWidth="1"/>
    <col min="14" max="14" width="5.7109375" style="2" customWidth="1"/>
    <col min="15" max="16" width="4.8515625" style="2" customWidth="1"/>
    <col min="17" max="19" width="6.28125" style="2" customWidth="1"/>
    <col min="20" max="20" width="5.7109375" style="2" customWidth="1"/>
    <col min="21" max="21" width="7.7109375" style="2" customWidth="1"/>
    <col min="22" max="24" width="7.57421875" style="2" customWidth="1"/>
    <col min="25" max="26" width="7.421875" style="3" customWidth="1"/>
    <col min="27" max="27" width="7.8515625" style="3" bestFit="1" customWidth="1"/>
    <col min="28" max="28" width="7.28125" style="3" customWidth="1"/>
    <col min="29" max="29" width="7.421875" style="3" bestFit="1" customWidth="1"/>
    <col min="30" max="30" width="9.421875" style="3" bestFit="1" customWidth="1"/>
    <col min="31" max="31" width="7.57421875" style="3" bestFit="1" customWidth="1"/>
    <col min="32" max="32" width="9.00390625" style="3" bestFit="1" customWidth="1"/>
    <col min="33" max="33" width="7.57421875" style="3" bestFit="1" customWidth="1"/>
    <col min="34" max="34" width="7.8515625" style="3" customWidth="1"/>
    <col min="35" max="35" width="7.28125" style="3" bestFit="1" customWidth="1"/>
    <col min="36" max="36" width="7.421875" style="3" bestFit="1" customWidth="1"/>
    <col min="37" max="37" width="7.421875" style="25" bestFit="1" customWidth="1"/>
    <col min="38" max="16384" width="9.140625" style="2" customWidth="1"/>
  </cols>
  <sheetData>
    <row r="1" spans="1:37" ht="22.5" customHeight="1" thickBot="1">
      <c r="A1" s="1" t="s">
        <v>52</v>
      </c>
      <c r="AK1" s="23" t="s">
        <v>70</v>
      </c>
    </row>
    <row r="2" spans="1:37" ht="24.75" customHeight="1">
      <c r="A2" s="4"/>
      <c r="B2" s="4"/>
      <c r="C2" s="45" t="s">
        <v>72</v>
      </c>
      <c r="D2" s="48" t="s">
        <v>0</v>
      </c>
      <c r="E2" s="48"/>
      <c r="F2" s="48"/>
      <c r="G2" s="48" t="s">
        <v>1</v>
      </c>
      <c r="H2" s="48"/>
      <c r="I2" s="48"/>
      <c r="J2" s="38" t="s">
        <v>62</v>
      </c>
      <c r="K2" s="38" t="s">
        <v>42</v>
      </c>
      <c r="L2" s="38"/>
      <c r="M2" s="38"/>
      <c r="N2" s="38" t="s">
        <v>64</v>
      </c>
      <c r="O2" s="38"/>
      <c r="P2" s="38"/>
      <c r="Q2" s="43" t="s">
        <v>2</v>
      </c>
      <c r="R2" s="44"/>
      <c r="S2" s="44"/>
      <c r="T2" s="50" t="s">
        <v>65</v>
      </c>
      <c r="U2" s="48"/>
      <c r="V2" s="48"/>
      <c r="W2" s="48" t="s">
        <v>3</v>
      </c>
      <c r="X2" s="48" t="s">
        <v>4</v>
      </c>
      <c r="Y2" s="42" t="s">
        <v>38</v>
      </c>
      <c r="Z2" s="42" t="s">
        <v>39</v>
      </c>
      <c r="AA2" s="39" t="s">
        <v>35</v>
      </c>
      <c r="AB2" s="39" t="s">
        <v>36</v>
      </c>
      <c r="AC2" s="39" t="s">
        <v>37</v>
      </c>
      <c r="AD2" s="37" t="s">
        <v>33</v>
      </c>
      <c r="AE2" s="37"/>
      <c r="AF2" s="37"/>
      <c r="AG2" s="37" t="s">
        <v>34</v>
      </c>
      <c r="AH2" s="37"/>
      <c r="AI2" s="37"/>
      <c r="AJ2" s="41" t="s">
        <v>40</v>
      </c>
      <c r="AK2" s="35" t="s">
        <v>41</v>
      </c>
    </row>
    <row r="3" spans="1:37" ht="39.75" customHeight="1">
      <c r="A3" s="5"/>
      <c r="B3" s="5"/>
      <c r="C3" s="46"/>
      <c r="D3" s="6" t="s">
        <v>30</v>
      </c>
      <c r="E3" s="6" t="s">
        <v>31</v>
      </c>
      <c r="F3" s="6" t="s">
        <v>32</v>
      </c>
      <c r="G3" s="6" t="s">
        <v>30</v>
      </c>
      <c r="H3" s="6" t="s">
        <v>31</v>
      </c>
      <c r="I3" s="6" t="s">
        <v>32</v>
      </c>
      <c r="J3" s="47"/>
      <c r="K3" s="7" t="s">
        <v>30</v>
      </c>
      <c r="L3" s="7" t="s">
        <v>31</v>
      </c>
      <c r="M3" s="7" t="s">
        <v>32</v>
      </c>
      <c r="N3" s="7" t="s">
        <v>30</v>
      </c>
      <c r="O3" s="7" t="s">
        <v>31</v>
      </c>
      <c r="P3" s="7" t="s">
        <v>32</v>
      </c>
      <c r="Q3" s="7" t="s">
        <v>30</v>
      </c>
      <c r="R3" s="7" t="s">
        <v>66</v>
      </c>
      <c r="S3" s="7" t="s">
        <v>67</v>
      </c>
      <c r="T3" s="6" t="s">
        <v>30</v>
      </c>
      <c r="U3" s="8" t="s">
        <v>43</v>
      </c>
      <c r="V3" s="9" t="s">
        <v>44</v>
      </c>
      <c r="W3" s="49"/>
      <c r="X3" s="49"/>
      <c r="Y3" s="40"/>
      <c r="Z3" s="40"/>
      <c r="AA3" s="40"/>
      <c r="AB3" s="40"/>
      <c r="AC3" s="40"/>
      <c r="AD3" s="10" t="s">
        <v>30</v>
      </c>
      <c r="AE3" s="11" t="s">
        <v>56</v>
      </c>
      <c r="AF3" s="10" t="s">
        <v>46</v>
      </c>
      <c r="AG3" s="10" t="s">
        <v>30</v>
      </c>
      <c r="AH3" s="12" t="s">
        <v>43</v>
      </c>
      <c r="AI3" s="11" t="s">
        <v>44</v>
      </c>
      <c r="AJ3" s="40"/>
      <c r="AK3" s="36"/>
    </row>
    <row r="4" spans="1:37" ht="12">
      <c r="A4" s="13" t="s">
        <v>5</v>
      </c>
      <c r="B4" s="13"/>
      <c r="C4" s="14">
        <v>811000</v>
      </c>
      <c r="D4" s="15">
        <v>5705</v>
      </c>
      <c r="E4" s="15">
        <v>2861</v>
      </c>
      <c r="F4" s="15">
        <v>2844</v>
      </c>
      <c r="G4" s="15">
        <v>9678</v>
      </c>
      <c r="H4" s="15">
        <v>4903</v>
      </c>
      <c r="I4" s="15">
        <v>4775</v>
      </c>
      <c r="J4" s="15">
        <v>-3973</v>
      </c>
      <c r="K4" s="15">
        <v>11</v>
      </c>
      <c r="L4" s="15">
        <v>6</v>
      </c>
      <c r="M4" s="15">
        <v>5</v>
      </c>
      <c r="N4" s="15">
        <v>6</v>
      </c>
      <c r="O4" s="15">
        <v>4</v>
      </c>
      <c r="P4" s="15">
        <v>2</v>
      </c>
      <c r="Q4" s="15">
        <v>126</v>
      </c>
      <c r="R4" s="15">
        <v>52</v>
      </c>
      <c r="S4" s="15">
        <v>74</v>
      </c>
      <c r="T4" s="15">
        <v>24</v>
      </c>
      <c r="U4" s="15">
        <v>19</v>
      </c>
      <c r="V4" s="15">
        <v>5</v>
      </c>
      <c r="W4" s="15">
        <v>3610</v>
      </c>
      <c r="X4" s="15">
        <v>1373</v>
      </c>
      <c r="Y4" s="16">
        <v>7</v>
      </c>
      <c r="Z4" s="16">
        <v>11.9</v>
      </c>
      <c r="AA4" s="16">
        <v>-4.9</v>
      </c>
      <c r="AB4" s="16">
        <v>1.9</v>
      </c>
      <c r="AC4" s="16">
        <v>1.1</v>
      </c>
      <c r="AD4" s="16">
        <v>21.6</v>
      </c>
      <c r="AE4" s="16">
        <v>8.9</v>
      </c>
      <c r="AF4" s="16">
        <v>12.7</v>
      </c>
      <c r="AG4" s="16">
        <v>4.2</v>
      </c>
      <c r="AH4" s="16">
        <v>3.3</v>
      </c>
      <c r="AI4" s="16">
        <v>0.9</v>
      </c>
      <c r="AJ4" s="16">
        <v>4.5</v>
      </c>
      <c r="AK4" s="24">
        <v>1.69</v>
      </c>
    </row>
    <row r="5" spans="1:39" ht="12">
      <c r="A5" s="13"/>
      <c r="B5" s="13"/>
      <c r="C5" s="17"/>
      <c r="D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24"/>
      <c r="AL5" s="15"/>
      <c r="AM5" s="15"/>
    </row>
    <row r="6" spans="1:39" ht="12">
      <c r="A6" s="2" t="s">
        <v>23</v>
      </c>
      <c r="B6" s="13"/>
      <c r="C6" s="17">
        <f>SUM(C9:C21)</f>
        <v>692527</v>
      </c>
      <c r="D6" s="15">
        <f aca="true" t="shared" si="0" ref="D6:X6">SUM(D9:D21)</f>
        <v>4841</v>
      </c>
      <c r="E6" s="15">
        <f t="shared" si="0"/>
        <v>2426</v>
      </c>
      <c r="F6" s="15">
        <f t="shared" si="0"/>
        <v>2415</v>
      </c>
      <c r="G6" s="15">
        <f t="shared" si="0"/>
        <v>8037</v>
      </c>
      <c r="H6" s="15">
        <f t="shared" si="0"/>
        <v>4071</v>
      </c>
      <c r="I6" s="15">
        <f t="shared" si="0"/>
        <v>3966</v>
      </c>
      <c r="J6" s="15">
        <f t="shared" si="0"/>
        <v>-3196</v>
      </c>
      <c r="K6" s="15">
        <f t="shared" si="0"/>
        <v>9</v>
      </c>
      <c r="L6" s="15">
        <f t="shared" si="0"/>
        <v>5</v>
      </c>
      <c r="M6" s="15">
        <f t="shared" si="0"/>
        <v>4</v>
      </c>
      <c r="N6" s="15">
        <f t="shared" si="0"/>
        <v>5</v>
      </c>
      <c r="O6" s="15">
        <f t="shared" si="0"/>
        <v>3</v>
      </c>
      <c r="P6" s="15">
        <f t="shared" si="0"/>
        <v>2</v>
      </c>
      <c r="Q6" s="15">
        <f t="shared" si="0"/>
        <v>110</v>
      </c>
      <c r="R6" s="15">
        <f t="shared" si="0"/>
        <v>46</v>
      </c>
      <c r="S6" s="15">
        <f t="shared" si="0"/>
        <v>64</v>
      </c>
      <c r="T6" s="15">
        <f t="shared" si="0"/>
        <v>21</v>
      </c>
      <c r="U6" s="15">
        <f t="shared" si="0"/>
        <v>17</v>
      </c>
      <c r="V6" s="15">
        <f t="shared" si="0"/>
        <v>4</v>
      </c>
      <c r="W6" s="15">
        <f t="shared" si="0"/>
        <v>3078</v>
      </c>
      <c r="X6" s="15">
        <f t="shared" si="0"/>
        <v>1191</v>
      </c>
      <c r="Y6" s="28">
        <f>D6/C6*1000</f>
        <v>6.990341170813557</v>
      </c>
      <c r="Z6" s="28">
        <f>G6/C6*1000</f>
        <v>11.605323691350662</v>
      </c>
      <c r="AA6" s="29">
        <f>J6/C6*1000</f>
        <v>-4.614982520537105</v>
      </c>
      <c r="AB6" s="28">
        <f>K6/D6*1000</f>
        <v>1.8591200165255113</v>
      </c>
      <c r="AC6" s="28">
        <f>N6/D6*1000</f>
        <v>1.032844453625284</v>
      </c>
      <c r="AD6" s="28">
        <f>Q6/(D6+Q6)*1000</f>
        <v>22.217733791153304</v>
      </c>
      <c r="AE6" s="28">
        <f>R6/(D6+Q6)*1000</f>
        <v>9.291052312664107</v>
      </c>
      <c r="AF6" s="28">
        <f>S6/(D6+Q6)*1000</f>
        <v>12.926681478489193</v>
      </c>
      <c r="AG6" s="28">
        <f>T6/(D6+U6)*1000</f>
        <v>4.322766570605188</v>
      </c>
      <c r="AH6" s="28">
        <f>U6/(D6+U6)*1000</f>
        <v>3.499382461918485</v>
      </c>
      <c r="AI6" s="28">
        <f>V6/D6*1000</f>
        <v>0.8262755629002272</v>
      </c>
      <c r="AJ6" s="28">
        <f>W6/C6*1000</f>
        <v>4.444592052006636</v>
      </c>
      <c r="AK6" s="30">
        <f>X6/C6*1000</f>
        <v>1.7197885425405797</v>
      </c>
      <c r="AL6" s="15"/>
      <c r="AM6" s="15"/>
    </row>
    <row r="7" spans="1:39" ht="12">
      <c r="A7" s="2" t="s">
        <v>24</v>
      </c>
      <c r="B7" s="13"/>
      <c r="C7" s="17">
        <f>C23+C26+C32+C35+C43</f>
        <v>118797</v>
      </c>
      <c r="D7" s="15">
        <f aca="true" t="shared" si="1" ref="D7:X7">D23+D26+D32+D35+D43</f>
        <v>864</v>
      </c>
      <c r="E7" s="15">
        <f t="shared" si="1"/>
        <v>435</v>
      </c>
      <c r="F7" s="15">
        <f t="shared" si="1"/>
        <v>429</v>
      </c>
      <c r="G7" s="15">
        <f t="shared" si="1"/>
        <v>1641</v>
      </c>
      <c r="H7" s="15">
        <f t="shared" si="1"/>
        <v>832</v>
      </c>
      <c r="I7" s="15">
        <f t="shared" si="1"/>
        <v>809</v>
      </c>
      <c r="J7" s="15">
        <f t="shared" si="1"/>
        <v>-777</v>
      </c>
      <c r="K7" s="15">
        <f t="shared" si="1"/>
        <v>2</v>
      </c>
      <c r="L7" s="15">
        <f t="shared" si="1"/>
        <v>1</v>
      </c>
      <c r="M7" s="15">
        <f t="shared" si="1"/>
        <v>1</v>
      </c>
      <c r="N7" s="15">
        <f t="shared" si="1"/>
        <v>1</v>
      </c>
      <c r="O7" s="15">
        <f t="shared" si="1"/>
        <v>1</v>
      </c>
      <c r="P7" s="15">
        <f t="shared" si="1"/>
        <v>0</v>
      </c>
      <c r="Q7" s="15">
        <f t="shared" si="1"/>
        <v>16</v>
      </c>
      <c r="R7" s="15">
        <f t="shared" si="1"/>
        <v>6</v>
      </c>
      <c r="S7" s="15">
        <f t="shared" si="1"/>
        <v>10</v>
      </c>
      <c r="T7" s="15">
        <f t="shared" si="1"/>
        <v>3</v>
      </c>
      <c r="U7" s="15">
        <f t="shared" si="1"/>
        <v>2</v>
      </c>
      <c r="V7" s="15">
        <f t="shared" si="1"/>
        <v>1</v>
      </c>
      <c r="W7" s="15">
        <f t="shared" si="1"/>
        <v>532</v>
      </c>
      <c r="X7" s="15">
        <f t="shared" si="1"/>
        <v>182</v>
      </c>
      <c r="Y7" s="28">
        <f>D7/C7*1000</f>
        <v>7.272910932094245</v>
      </c>
      <c r="Z7" s="28">
        <f>G7/C7*1000</f>
        <v>13.813480138387332</v>
      </c>
      <c r="AA7" s="29">
        <f>J7/C7*1000</f>
        <v>-6.540569206293088</v>
      </c>
      <c r="AB7" s="28">
        <f>K7/D7*1000</f>
        <v>2.314814814814815</v>
      </c>
      <c r="AC7" s="28">
        <f>N7/D7*1000</f>
        <v>1.1574074074074074</v>
      </c>
      <c r="AD7" s="28">
        <f>Q7/(D7+Q7)*1000</f>
        <v>18.18181818181818</v>
      </c>
      <c r="AE7" s="28">
        <f>R7/(D7+Q7)*1000</f>
        <v>6.8181818181818175</v>
      </c>
      <c r="AF7" s="28">
        <f>S7/(D7+Q7)*1000</f>
        <v>11.363636363636363</v>
      </c>
      <c r="AG7" s="28">
        <f>T7/(D7+U7)*1000</f>
        <v>3.464203233256351</v>
      </c>
      <c r="AH7" s="28">
        <f>U7/(D7+U7)*1000</f>
        <v>2.3094688221709005</v>
      </c>
      <c r="AI7" s="28">
        <f>V7/D7*1000</f>
        <v>1.1574074074074074</v>
      </c>
      <c r="AJ7" s="28">
        <f>W7/C7*1000</f>
        <v>4.478227564669142</v>
      </c>
      <c r="AK7" s="30">
        <f>X7/C7*1000</f>
        <v>1.5320252194920747</v>
      </c>
      <c r="AL7" s="15"/>
      <c r="AM7" s="15"/>
    </row>
    <row r="8" spans="1:39" ht="12">
      <c r="A8" s="13"/>
      <c r="B8" s="13"/>
      <c r="C8" s="17"/>
      <c r="D8" s="15"/>
      <c r="G8" s="15"/>
      <c r="H8" s="15"/>
      <c r="I8" s="15"/>
      <c r="K8" s="15"/>
      <c r="L8" s="15"/>
      <c r="N8" s="15"/>
      <c r="O8" s="15"/>
      <c r="P8" s="15"/>
      <c r="X8" s="15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24"/>
      <c r="AL8" s="15"/>
      <c r="AM8" s="15"/>
    </row>
    <row r="9" spans="1:39" ht="12">
      <c r="A9" s="13" t="s">
        <v>6</v>
      </c>
      <c r="B9" s="13"/>
      <c r="C9" s="17">
        <v>186323</v>
      </c>
      <c r="D9" s="15">
        <v>1433</v>
      </c>
      <c r="E9" s="13">
        <v>713</v>
      </c>
      <c r="F9" s="15">
        <v>720</v>
      </c>
      <c r="G9" s="2">
        <v>2173</v>
      </c>
      <c r="H9" s="2">
        <v>1046</v>
      </c>
      <c r="I9" s="2">
        <v>1127</v>
      </c>
      <c r="J9" s="2">
        <v>-740</v>
      </c>
      <c r="K9" s="2">
        <v>4</v>
      </c>
      <c r="L9" s="2">
        <v>1</v>
      </c>
      <c r="M9" s="2">
        <v>3</v>
      </c>
      <c r="N9" s="2">
        <v>2</v>
      </c>
      <c r="O9" s="2">
        <v>1</v>
      </c>
      <c r="P9" s="2">
        <v>1</v>
      </c>
      <c r="Q9" s="2">
        <v>31</v>
      </c>
      <c r="R9" s="2">
        <v>17</v>
      </c>
      <c r="S9" s="2">
        <v>14</v>
      </c>
      <c r="T9" s="2">
        <v>9</v>
      </c>
      <c r="U9" s="2">
        <v>8</v>
      </c>
      <c r="V9" s="2">
        <v>1</v>
      </c>
      <c r="W9" s="2">
        <v>944</v>
      </c>
      <c r="X9" s="2">
        <v>345</v>
      </c>
      <c r="Y9" s="3">
        <v>7.690945293925066</v>
      </c>
      <c r="Z9" s="3">
        <v>11.662543003279252</v>
      </c>
      <c r="AA9" s="3">
        <v>-3.971597709354186</v>
      </c>
      <c r="AB9" s="3">
        <v>2.7913468248429867</v>
      </c>
      <c r="AC9" s="3">
        <v>1.3956734124214933</v>
      </c>
      <c r="AD9" s="3">
        <v>21.174863387978142</v>
      </c>
      <c r="AE9" s="3">
        <v>11.612021857923498</v>
      </c>
      <c r="AF9" s="3">
        <v>9.562841530054644</v>
      </c>
      <c r="AG9" s="3">
        <v>6.2456627342123525</v>
      </c>
      <c r="AH9" s="3">
        <v>5.551700208188757</v>
      </c>
      <c r="AI9" s="3">
        <v>0.6978367062107467</v>
      </c>
      <c r="AJ9" s="3">
        <v>5.066470591392368</v>
      </c>
      <c r="AK9" s="25">
        <v>1.8516232563881</v>
      </c>
      <c r="AL9" s="15"/>
      <c r="AM9" s="15"/>
    </row>
    <row r="10" spans="1:39" ht="12">
      <c r="A10" s="13" t="s">
        <v>7</v>
      </c>
      <c r="B10" s="13"/>
      <c r="C10" s="17">
        <v>47730</v>
      </c>
      <c r="D10" s="15">
        <v>355</v>
      </c>
      <c r="E10" s="13">
        <v>187</v>
      </c>
      <c r="F10" s="15">
        <v>168</v>
      </c>
      <c r="G10" s="2">
        <v>508</v>
      </c>
      <c r="H10" s="2">
        <v>282</v>
      </c>
      <c r="I10" s="2">
        <v>226</v>
      </c>
      <c r="J10" s="2">
        <v>-153</v>
      </c>
      <c r="K10" s="2">
        <v>1</v>
      </c>
      <c r="L10" s="2">
        <v>1</v>
      </c>
      <c r="M10" s="2">
        <v>0</v>
      </c>
      <c r="N10" s="2">
        <v>0</v>
      </c>
      <c r="O10" s="2">
        <v>0</v>
      </c>
      <c r="P10" s="2">
        <v>0</v>
      </c>
      <c r="Q10" s="2">
        <v>8</v>
      </c>
      <c r="R10" s="2">
        <v>3</v>
      </c>
      <c r="S10" s="2">
        <v>5</v>
      </c>
      <c r="T10" s="2">
        <v>0</v>
      </c>
      <c r="U10" s="2">
        <v>0</v>
      </c>
      <c r="V10" s="2">
        <v>0</v>
      </c>
      <c r="W10" s="2">
        <v>236</v>
      </c>
      <c r="X10" s="2">
        <v>91</v>
      </c>
      <c r="Y10" s="3">
        <v>7.437670228367903</v>
      </c>
      <c r="Z10" s="3">
        <v>10.643201340875759</v>
      </c>
      <c r="AA10" s="3">
        <v>-3.2055311125078565</v>
      </c>
      <c r="AB10" s="3">
        <v>2.8169014084507045</v>
      </c>
      <c r="AC10" s="3">
        <v>0</v>
      </c>
      <c r="AD10" s="3">
        <v>22.03856749311295</v>
      </c>
      <c r="AE10" s="3">
        <v>8.264462809917356</v>
      </c>
      <c r="AF10" s="3">
        <v>13.774104683195592</v>
      </c>
      <c r="AG10" s="3">
        <v>0</v>
      </c>
      <c r="AH10" s="3">
        <v>0</v>
      </c>
      <c r="AI10" s="3">
        <v>0</v>
      </c>
      <c r="AJ10" s="3">
        <v>4.944479363084014</v>
      </c>
      <c r="AK10" s="25">
        <v>1.906557720511209</v>
      </c>
      <c r="AL10" s="15"/>
      <c r="AM10" s="15"/>
    </row>
    <row r="11" spans="1:39" ht="12">
      <c r="A11" s="13" t="s">
        <v>8</v>
      </c>
      <c r="B11" s="13"/>
      <c r="C11" s="17">
        <v>30907</v>
      </c>
      <c r="D11" s="15">
        <v>182</v>
      </c>
      <c r="E11" s="13">
        <v>93</v>
      </c>
      <c r="F11" s="15">
        <v>89</v>
      </c>
      <c r="G11" s="2">
        <v>321</v>
      </c>
      <c r="H11" s="2">
        <v>166</v>
      </c>
      <c r="I11" s="2">
        <v>155</v>
      </c>
      <c r="J11" s="2">
        <v>-139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5</v>
      </c>
      <c r="R11" s="2">
        <v>2</v>
      </c>
      <c r="S11" s="2">
        <v>3</v>
      </c>
      <c r="T11" s="2">
        <v>1</v>
      </c>
      <c r="U11" s="2">
        <v>1</v>
      </c>
      <c r="V11" s="2">
        <v>0</v>
      </c>
      <c r="W11" s="2">
        <v>120</v>
      </c>
      <c r="X11" s="2">
        <v>46</v>
      </c>
      <c r="Y11" s="3">
        <v>5.888633642864076</v>
      </c>
      <c r="Z11" s="3">
        <v>10.38599669977675</v>
      </c>
      <c r="AA11" s="3">
        <v>-4.497363056912674</v>
      </c>
      <c r="AB11" s="3">
        <v>0</v>
      </c>
      <c r="AC11" s="3">
        <v>0</v>
      </c>
      <c r="AD11" s="3">
        <v>26.737967914438503</v>
      </c>
      <c r="AE11" s="3">
        <v>10.695187165775401</v>
      </c>
      <c r="AF11" s="3">
        <v>16.0427807486631</v>
      </c>
      <c r="AG11" s="3">
        <v>5.46448087431694</v>
      </c>
      <c r="AH11" s="3">
        <v>5.46448087431694</v>
      </c>
      <c r="AI11" s="3">
        <v>0</v>
      </c>
      <c r="AJ11" s="3">
        <v>3.8826155887015887</v>
      </c>
      <c r="AK11" s="25">
        <v>1.4883359756689423</v>
      </c>
      <c r="AL11" s="15"/>
      <c r="AM11" s="15"/>
    </row>
    <row r="12" spans="1:39" ht="12">
      <c r="A12" s="13" t="s">
        <v>9</v>
      </c>
      <c r="B12" s="13"/>
      <c r="C12" s="17">
        <v>34140</v>
      </c>
      <c r="D12" s="15">
        <v>192</v>
      </c>
      <c r="E12" s="13">
        <v>97</v>
      </c>
      <c r="F12" s="15">
        <v>95</v>
      </c>
      <c r="G12" s="2">
        <v>477</v>
      </c>
      <c r="H12" s="2">
        <v>234</v>
      </c>
      <c r="I12" s="2">
        <v>243</v>
      </c>
      <c r="J12" s="2">
        <v>-285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6</v>
      </c>
      <c r="R12" s="2">
        <v>3</v>
      </c>
      <c r="S12" s="2">
        <v>3</v>
      </c>
      <c r="T12" s="2">
        <v>2</v>
      </c>
      <c r="U12" s="2">
        <v>2</v>
      </c>
      <c r="V12" s="2">
        <v>0</v>
      </c>
      <c r="W12" s="2">
        <v>106</v>
      </c>
      <c r="X12" s="2">
        <v>44</v>
      </c>
      <c r="Y12" s="3">
        <v>5.62390158172232</v>
      </c>
      <c r="Z12" s="3">
        <v>13.971880492091389</v>
      </c>
      <c r="AA12" s="3">
        <v>-8.347978910369068</v>
      </c>
      <c r="AB12" s="3">
        <v>0</v>
      </c>
      <c r="AC12" s="3">
        <v>0</v>
      </c>
      <c r="AD12" s="3">
        <v>30.303030303030305</v>
      </c>
      <c r="AE12" s="3">
        <v>15.151515151515152</v>
      </c>
      <c r="AF12" s="3">
        <v>15.151515151515152</v>
      </c>
      <c r="AG12" s="3">
        <v>10.309278350515465</v>
      </c>
      <c r="AH12" s="3">
        <v>10.309278350515465</v>
      </c>
      <c r="AI12" s="3">
        <v>0</v>
      </c>
      <c r="AJ12" s="3">
        <v>3.104862331575864</v>
      </c>
      <c r="AK12" s="25">
        <v>1.2888107791446983</v>
      </c>
      <c r="AL12" s="15"/>
      <c r="AM12" s="15"/>
    </row>
    <row r="13" spans="1:39" ht="12">
      <c r="A13" s="13" t="s">
        <v>10</v>
      </c>
      <c r="B13" s="13"/>
      <c r="C13" s="17">
        <v>24161</v>
      </c>
      <c r="D13" s="15">
        <v>89</v>
      </c>
      <c r="E13" s="13">
        <v>44</v>
      </c>
      <c r="F13" s="15">
        <v>45</v>
      </c>
      <c r="G13" s="2">
        <v>405</v>
      </c>
      <c r="H13" s="2">
        <v>209</v>
      </c>
      <c r="I13" s="2">
        <v>196</v>
      </c>
      <c r="J13" s="2">
        <v>-316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2</v>
      </c>
      <c r="R13" s="2">
        <v>0</v>
      </c>
      <c r="S13" s="2">
        <v>2</v>
      </c>
      <c r="T13" s="2">
        <v>0</v>
      </c>
      <c r="U13" s="2">
        <v>0</v>
      </c>
      <c r="V13" s="2">
        <v>0</v>
      </c>
      <c r="W13" s="2">
        <v>79</v>
      </c>
      <c r="X13" s="2">
        <v>25</v>
      </c>
      <c r="Y13" s="3">
        <v>3.683622366623898</v>
      </c>
      <c r="Z13" s="3">
        <v>16.762551218906502</v>
      </c>
      <c r="AA13" s="3">
        <v>-13.078928852282605</v>
      </c>
      <c r="AB13" s="3">
        <v>0</v>
      </c>
      <c r="AC13" s="3">
        <v>0</v>
      </c>
      <c r="AD13" s="3">
        <v>21.978021978021978</v>
      </c>
      <c r="AE13" s="3">
        <v>0</v>
      </c>
      <c r="AF13" s="3">
        <v>21.978021978021978</v>
      </c>
      <c r="AG13" s="3">
        <v>0</v>
      </c>
      <c r="AH13" s="3">
        <v>0</v>
      </c>
      <c r="AI13" s="3">
        <v>0</v>
      </c>
      <c r="AJ13" s="3">
        <v>3.269732213070651</v>
      </c>
      <c r="AK13" s="25">
        <v>1.0347253838831174</v>
      </c>
      <c r="AL13" s="15"/>
      <c r="AM13" s="15"/>
    </row>
    <row r="14" spans="1:39" ht="12">
      <c r="A14" s="13" t="s">
        <v>11</v>
      </c>
      <c r="B14" s="13"/>
      <c r="C14" s="17">
        <v>29735</v>
      </c>
      <c r="D14" s="15">
        <v>178</v>
      </c>
      <c r="E14" s="13">
        <v>88</v>
      </c>
      <c r="F14" s="15">
        <v>90</v>
      </c>
      <c r="G14" s="2">
        <v>310</v>
      </c>
      <c r="H14" s="2">
        <v>182</v>
      </c>
      <c r="I14" s="2">
        <v>128</v>
      </c>
      <c r="J14" s="2">
        <v>-132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2</v>
      </c>
      <c r="R14" s="2">
        <v>0</v>
      </c>
      <c r="S14" s="2">
        <v>2</v>
      </c>
      <c r="T14" s="2">
        <v>0</v>
      </c>
      <c r="U14" s="2">
        <v>0</v>
      </c>
      <c r="V14" s="2">
        <v>0</v>
      </c>
      <c r="W14" s="2">
        <v>105</v>
      </c>
      <c r="X14" s="2">
        <v>47</v>
      </c>
      <c r="Y14" s="3">
        <v>5.986211535227846</v>
      </c>
      <c r="Z14" s="3">
        <v>10.425424583823776</v>
      </c>
      <c r="AA14" s="3">
        <v>-4.439213048595931</v>
      </c>
      <c r="AB14" s="3">
        <v>0</v>
      </c>
      <c r="AC14" s="3">
        <v>0</v>
      </c>
      <c r="AD14" s="3">
        <v>11.11111111111111</v>
      </c>
      <c r="AE14" s="3">
        <v>0</v>
      </c>
      <c r="AF14" s="3">
        <v>11.11111111111111</v>
      </c>
      <c r="AG14" s="3">
        <v>0</v>
      </c>
      <c r="AH14" s="3">
        <v>0</v>
      </c>
      <c r="AI14" s="3">
        <v>0</v>
      </c>
      <c r="AJ14" s="3">
        <v>3.5311921977467633</v>
      </c>
      <c r="AK14" s="25">
        <v>1.5806288885152178</v>
      </c>
      <c r="AL14" s="15"/>
      <c r="AM14" s="15"/>
    </row>
    <row r="15" spans="1:39" ht="12">
      <c r="A15" s="2" t="s">
        <v>47</v>
      </c>
      <c r="B15" s="13"/>
      <c r="C15" s="17">
        <v>69461</v>
      </c>
      <c r="D15" s="15">
        <v>542</v>
      </c>
      <c r="E15" s="13">
        <v>278</v>
      </c>
      <c r="F15" s="15">
        <v>264</v>
      </c>
      <c r="G15" s="2">
        <v>689</v>
      </c>
      <c r="H15" s="2">
        <v>356</v>
      </c>
      <c r="I15" s="2">
        <v>333</v>
      </c>
      <c r="J15" s="2">
        <v>-147</v>
      </c>
      <c r="K15" s="2">
        <v>2</v>
      </c>
      <c r="L15" s="2">
        <v>2</v>
      </c>
      <c r="M15" s="2">
        <v>0</v>
      </c>
      <c r="N15" s="2">
        <v>2</v>
      </c>
      <c r="O15" s="2">
        <v>2</v>
      </c>
      <c r="P15" s="2">
        <v>0</v>
      </c>
      <c r="Q15" s="2">
        <v>14</v>
      </c>
      <c r="R15" s="2">
        <v>4</v>
      </c>
      <c r="S15" s="2">
        <v>10</v>
      </c>
      <c r="T15" s="2">
        <v>4</v>
      </c>
      <c r="U15" s="2">
        <v>2</v>
      </c>
      <c r="V15" s="2">
        <v>2</v>
      </c>
      <c r="W15" s="2">
        <v>275</v>
      </c>
      <c r="X15" s="2">
        <v>125</v>
      </c>
      <c r="Y15" s="3">
        <v>7.802939779156649</v>
      </c>
      <c r="Z15" s="3">
        <v>9.919235254315371</v>
      </c>
      <c r="AA15" s="3">
        <v>-2.116295475158722</v>
      </c>
      <c r="AB15" s="3">
        <v>3.6900369003690034</v>
      </c>
      <c r="AC15" s="3">
        <v>3.6900369003690034</v>
      </c>
      <c r="AD15" s="3">
        <v>25.179856115107913</v>
      </c>
      <c r="AE15" s="3">
        <v>7.194244604316547</v>
      </c>
      <c r="AF15" s="3">
        <v>17.985611510791365</v>
      </c>
      <c r="AG15" s="3">
        <v>7.352941176470588</v>
      </c>
      <c r="AH15" s="3">
        <v>3.676470588235294</v>
      </c>
      <c r="AI15" s="3">
        <v>3.6900369003690034</v>
      </c>
      <c r="AJ15" s="3">
        <v>3.9590561610112145</v>
      </c>
      <c r="AK15" s="25">
        <v>1.799570982277825</v>
      </c>
      <c r="AL15" s="15"/>
      <c r="AM15" s="15"/>
    </row>
    <row r="16" spans="1:39" ht="12">
      <c r="A16" s="2" t="s">
        <v>49</v>
      </c>
      <c r="B16" s="13"/>
      <c r="C16" s="17">
        <v>44023</v>
      </c>
      <c r="D16" s="15">
        <v>204</v>
      </c>
      <c r="E16" s="13">
        <v>99</v>
      </c>
      <c r="F16" s="15">
        <v>105</v>
      </c>
      <c r="G16" s="2">
        <v>656</v>
      </c>
      <c r="H16" s="2">
        <v>323</v>
      </c>
      <c r="I16" s="2">
        <v>333</v>
      </c>
      <c r="J16" s="2">
        <v>-452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8</v>
      </c>
      <c r="R16" s="2">
        <v>2</v>
      </c>
      <c r="S16" s="2">
        <v>6</v>
      </c>
      <c r="T16" s="2">
        <v>2</v>
      </c>
      <c r="U16" s="2">
        <v>2</v>
      </c>
      <c r="V16" s="2">
        <v>0</v>
      </c>
      <c r="W16" s="2">
        <v>163</v>
      </c>
      <c r="X16" s="2">
        <v>58</v>
      </c>
      <c r="Y16" s="3">
        <v>4.633941348840379</v>
      </c>
      <c r="Z16" s="3">
        <v>14.901301592349453</v>
      </c>
      <c r="AA16" s="3">
        <v>-10.267360243509076</v>
      </c>
      <c r="AB16" s="3">
        <v>0</v>
      </c>
      <c r="AC16" s="3">
        <v>0</v>
      </c>
      <c r="AD16" s="3">
        <v>37.73584905660377</v>
      </c>
      <c r="AE16" s="3">
        <v>9.433962264150942</v>
      </c>
      <c r="AF16" s="3">
        <v>28.30188679245283</v>
      </c>
      <c r="AG16" s="3">
        <v>9.70873786407767</v>
      </c>
      <c r="AH16" s="3">
        <v>9.70873786407767</v>
      </c>
      <c r="AI16" s="3">
        <v>0</v>
      </c>
      <c r="AJ16" s="3">
        <v>3.702609999318538</v>
      </c>
      <c r="AK16" s="25">
        <v>1.3174931285918725</v>
      </c>
      <c r="AL16" s="15"/>
      <c r="AM16" s="15"/>
    </row>
    <row r="17" spans="1:39" ht="12">
      <c r="A17" s="2" t="s">
        <v>50</v>
      </c>
      <c r="B17" s="13"/>
      <c r="C17" s="17">
        <v>73971</v>
      </c>
      <c r="D17" s="15">
        <v>704</v>
      </c>
      <c r="E17" s="13">
        <v>348</v>
      </c>
      <c r="F17" s="15">
        <v>356</v>
      </c>
      <c r="G17" s="2">
        <v>621</v>
      </c>
      <c r="H17" s="2">
        <v>331</v>
      </c>
      <c r="I17" s="2">
        <v>290</v>
      </c>
      <c r="J17" s="2">
        <v>83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17</v>
      </c>
      <c r="R17" s="2">
        <v>7</v>
      </c>
      <c r="S17" s="2">
        <v>10</v>
      </c>
      <c r="T17" s="2">
        <v>1</v>
      </c>
      <c r="U17" s="2">
        <v>1</v>
      </c>
      <c r="V17" s="2">
        <v>0</v>
      </c>
      <c r="W17" s="2">
        <v>420</v>
      </c>
      <c r="X17" s="2">
        <v>148</v>
      </c>
      <c r="Y17" s="3">
        <v>9.51724324397399</v>
      </c>
      <c r="Z17" s="3">
        <v>8.395181895607738</v>
      </c>
      <c r="AA17" s="3">
        <v>1.1220613483662516</v>
      </c>
      <c r="AB17" s="3">
        <v>0</v>
      </c>
      <c r="AC17" s="3">
        <v>0</v>
      </c>
      <c r="AD17" s="3">
        <v>23.578363384188627</v>
      </c>
      <c r="AE17" s="3">
        <v>9.70873786407767</v>
      </c>
      <c r="AF17" s="3">
        <v>13.869625520110958</v>
      </c>
      <c r="AG17" s="3">
        <v>1.4184397163120568</v>
      </c>
      <c r="AH17" s="3">
        <v>1.4184397163120568</v>
      </c>
      <c r="AI17" s="3">
        <v>0</v>
      </c>
      <c r="AJ17" s="3">
        <v>5.677900798961755</v>
      </c>
      <c r="AK17" s="25">
        <v>2.0007840910627137</v>
      </c>
      <c r="AL17" s="15"/>
      <c r="AM17" s="15"/>
    </row>
    <row r="18" spans="1:39" ht="12">
      <c r="A18" s="2" t="s">
        <v>51</v>
      </c>
      <c r="B18" s="13"/>
      <c r="C18" s="17">
        <v>68212</v>
      </c>
      <c r="D18" s="15">
        <v>491</v>
      </c>
      <c r="E18" s="13">
        <v>242</v>
      </c>
      <c r="F18" s="15">
        <v>249</v>
      </c>
      <c r="G18" s="2">
        <v>786</v>
      </c>
      <c r="H18" s="2">
        <v>395</v>
      </c>
      <c r="I18" s="2">
        <v>391</v>
      </c>
      <c r="J18" s="2">
        <v>-295</v>
      </c>
      <c r="K18" s="2">
        <v>1</v>
      </c>
      <c r="L18" s="2">
        <v>1</v>
      </c>
      <c r="M18" s="2">
        <v>0</v>
      </c>
      <c r="N18" s="2">
        <v>0</v>
      </c>
      <c r="O18" s="2">
        <v>0</v>
      </c>
      <c r="P18" s="2">
        <v>0</v>
      </c>
      <c r="Q18" s="2">
        <v>8</v>
      </c>
      <c r="R18" s="2">
        <v>5</v>
      </c>
      <c r="S18" s="2">
        <v>3</v>
      </c>
      <c r="T18" s="2">
        <v>0</v>
      </c>
      <c r="U18" s="2">
        <v>0</v>
      </c>
      <c r="V18" s="2">
        <v>0</v>
      </c>
      <c r="W18" s="2">
        <v>331</v>
      </c>
      <c r="X18" s="2">
        <v>136</v>
      </c>
      <c r="Y18" s="3">
        <v>7.1981469536152</v>
      </c>
      <c r="Z18" s="3">
        <v>11.522899196622294</v>
      </c>
      <c r="AA18" s="3">
        <v>-4.3247522430070955</v>
      </c>
      <c r="AB18" s="3">
        <v>2.0366598778004072</v>
      </c>
      <c r="AC18" s="3">
        <v>0</v>
      </c>
      <c r="AD18" s="3">
        <v>16.03206412825651</v>
      </c>
      <c r="AE18" s="3">
        <v>10.02004008016032</v>
      </c>
      <c r="AF18" s="3">
        <v>6.012024048096192</v>
      </c>
      <c r="AG18" s="3">
        <v>0</v>
      </c>
      <c r="AH18" s="3">
        <v>0</v>
      </c>
      <c r="AI18" s="3">
        <v>0</v>
      </c>
      <c r="AJ18" s="3">
        <v>4.85251861842491</v>
      </c>
      <c r="AK18" s="25">
        <v>1.9937840849117459</v>
      </c>
      <c r="AL18" s="15"/>
      <c r="AM18" s="15"/>
    </row>
    <row r="19" spans="1:39" ht="12">
      <c r="A19" s="2" t="s">
        <v>53</v>
      </c>
      <c r="B19" s="13"/>
      <c r="C19" s="17">
        <v>23594</v>
      </c>
      <c r="D19" s="15">
        <v>86</v>
      </c>
      <c r="E19" s="13">
        <v>47</v>
      </c>
      <c r="F19" s="15">
        <v>39</v>
      </c>
      <c r="G19" s="2">
        <v>288</v>
      </c>
      <c r="H19" s="2">
        <v>143</v>
      </c>
      <c r="I19" s="2">
        <v>145</v>
      </c>
      <c r="J19" s="2">
        <v>-202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2</v>
      </c>
      <c r="R19" s="2">
        <v>0</v>
      </c>
      <c r="S19" s="2">
        <v>2</v>
      </c>
      <c r="T19" s="2">
        <v>0</v>
      </c>
      <c r="U19" s="2">
        <v>0</v>
      </c>
      <c r="V19" s="2">
        <v>0</v>
      </c>
      <c r="W19" s="2">
        <v>61</v>
      </c>
      <c r="X19" s="2">
        <v>34</v>
      </c>
      <c r="Y19" s="3">
        <v>3.644994490124608</v>
      </c>
      <c r="Z19" s="3">
        <v>12.206493176231245</v>
      </c>
      <c r="AA19" s="3">
        <v>-8.561498686106637</v>
      </c>
      <c r="AB19" s="3">
        <v>0</v>
      </c>
      <c r="AC19" s="3">
        <v>0</v>
      </c>
      <c r="AD19" s="3">
        <v>22.727272727272727</v>
      </c>
      <c r="AE19" s="3">
        <v>0</v>
      </c>
      <c r="AF19" s="3">
        <v>22.727272727272727</v>
      </c>
      <c r="AG19" s="3">
        <v>0</v>
      </c>
      <c r="AH19" s="3">
        <v>0</v>
      </c>
      <c r="AI19" s="3">
        <v>0</v>
      </c>
      <c r="AJ19" s="3">
        <v>2.5854030685767566</v>
      </c>
      <c r="AK19" s="25">
        <v>1.4410443333050775</v>
      </c>
      <c r="AL19" s="15"/>
      <c r="AM19" s="15"/>
    </row>
    <row r="20" spans="1:39" ht="12">
      <c r="A20" s="2" t="s">
        <v>54</v>
      </c>
      <c r="B20" s="13"/>
      <c r="C20" s="17">
        <v>30665</v>
      </c>
      <c r="D20" s="15">
        <v>167</v>
      </c>
      <c r="E20" s="13">
        <v>83</v>
      </c>
      <c r="F20" s="15">
        <v>84</v>
      </c>
      <c r="G20" s="2">
        <v>528</v>
      </c>
      <c r="H20" s="2">
        <v>254</v>
      </c>
      <c r="I20" s="2">
        <v>274</v>
      </c>
      <c r="J20" s="2">
        <v>-361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1</v>
      </c>
      <c r="R20" s="2">
        <v>0</v>
      </c>
      <c r="S20" s="2">
        <v>1</v>
      </c>
      <c r="T20" s="2">
        <v>0</v>
      </c>
      <c r="U20" s="2">
        <v>0</v>
      </c>
      <c r="V20" s="2">
        <v>0</v>
      </c>
      <c r="W20" s="2">
        <v>94</v>
      </c>
      <c r="X20" s="2">
        <v>45</v>
      </c>
      <c r="Y20" s="3">
        <v>5.445948149355943</v>
      </c>
      <c r="Z20" s="3">
        <v>17.218327082993643</v>
      </c>
      <c r="AA20" s="3">
        <v>-11.772378933637698</v>
      </c>
      <c r="AB20" s="3">
        <v>0</v>
      </c>
      <c r="AC20" s="3">
        <v>0</v>
      </c>
      <c r="AD20" s="3">
        <v>5.952380952380952</v>
      </c>
      <c r="AE20" s="3">
        <v>0</v>
      </c>
      <c r="AF20" s="3">
        <v>5.952380952380952</v>
      </c>
      <c r="AG20" s="3">
        <v>0</v>
      </c>
      <c r="AH20" s="3">
        <v>0</v>
      </c>
      <c r="AI20" s="3">
        <v>0</v>
      </c>
      <c r="AJ20" s="3">
        <v>3.0653839882602316</v>
      </c>
      <c r="AK20" s="25">
        <v>1.4674710582096853</v>
      </c>
      <c r="AL20" s="15"/>
      <c r="AM20" s="15"/>
    </row>
    <row r="21" spans="1:39" ht="12">
      <c r="A21" s="2" t="s">
        <v>57</v>
      </c>
      <c r="B21" s="13"/>
      <c r="C21" s="17">
        <v>29605</v>
      </c>
      <c r="D21" s="15">
        <v>218</v>
      </c>
      <c r="E21" s="13">
        <v>107</v>
      </c>
      <c r="F21" s="15">
        <v>111</v>
      </c>
      <c r="G21" s="2">
        <v>275</v>
      </c>
      <c r="H21" s="2">
        <v>150</v>
      </c>
      <c r="I21" s="2">
        <v>125</v>
      </c>
      <c r="J21" s="2">
        <v>-57</v>
      </c>
      <c r="K21" s="2">
        <v>1</v>
      </c>
      <c r="L21" s="2">
        <v>0</v>
      </c>
      <c r="M21" s="2">
        <v>1</v>
      </c>
      <c r="N21" s="2">
        <v>1</v>
      </c>
      <c r="O21" s="2">
        <v>0</v>
      </c>
      <c r="P21" s="2">
        <v>1</v>
      </c>
      <c r="Q21" s="2">
        <v>6</v>
      </c>
      <c r="R21" s="2">
        <v>3</v>
      </c>
      <c r="S21" s="2">
        <v>3</v>
      </c>
      <c r="T21" s="2">
        <v>2</v>
      </c>
      <c r="U21" s="2">
        <v>1</v>
      </c>
      <c r="V21" s="2">
        <v>1</v>
      </c>
      <c r="W21" s="2">
        <v>144</v>
      </c>
      <c r="X21" s="2">
        <v>47</v>
      </c>
      <c r="Y21" s="3">
        <v>7.363621009964533</v>
      </c>
      <c r="Z21" s="3">
        <v>9.288971457524067</v>
      </c>
      <c r="AA21" s="3">
        <v>-1.9253504475595338</v>
      </c>
      <c r="AB21" s="3">
        <v>4.587155963302752</v>
      </c>
      <c r="AC21" s="3">
        <v>4.587155963302752</v>
      </c>
      <c r="AD21" s="3">
        <v>26.785714285714285</v>
      </c>
      <c r="AE21" s="3">
        <v>13.392857142857142</v>
      </c>
      <c r="AF21" s="3">
        <v>13.392857142857142</v>
      </c>
      <c r="AG21" s="3">
        <v>9.1324200913242</v>
      </c>
      <c r="AH21" s="3">
        <v>4.5662100456621</v>
      </c>
      <c r="AI21" s="3">
        <v>4.587155963302752</v>
      </c>
      <c r="AJ21" s="3">
        <v>4.864043235939874</v>
      </c>
      <c r="AK21" s="25">
        <v>1.5875696672859314</v>
      </c>
      <c r="AL21" s="15"/>
      <c r="AM21" s="15"/>
    </row>
    <row r="22" spans="2:39" ht="12">
      <c r="B22" s="13"/>
      <c r="C22" s="17"/>
      <c r="D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24"/>
      <c r="AL22" s="15"/>
      <c r="AM22" s="15"/>
    </row>
    <row r="23" spans="1:39" ht="12">
      <c r="A23" s="2" t="s">
        <v>25</v>
      </c>
      <c r="B23" s="13"/>
      <c r="C23" s="17">
        <v>14963</v>
      </c>
      <c r="D23" s="15">
        <v>73</v>
      </c>
      <c r="E23" s="15">
        <v>31</v>
      </c>
      <c r="F23" s="15">
        <v>42</v>
      </c>
      <c r="G23" s="15">
        <v>316</v>
      </c>
      <c r="H23" s="15">
        <v>151</v>
      </c>
      <c r="I23" s="15">
        <v>165</v>
      </c>
      <c r="J23" s="15">
        <v>-243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2</v>
      </c>
      <c r="R23" s="15">
        <v>0</v>
      </c>
      <c r="S23" s="15">
        <v>2</v>
      </c>
      <c r="T23" s="15">
        <v>0</v>
      </c>
      <c r="U23" s="15">
        <v>0</v>
      </c>
      <c r="V23" s="15">
        <v>0</v>
      </c>
      <c r="W23" s="15">
        <v>50</v>
      </c>
      <c r="X23" s="15">
        <v>20</v>
      </c>
      <c r="Y23" s="16">
        <v>4.87870079529506</v>
      </c>
      <c r="Z23" s="16">
        <v>21.118759607030675</v>
      </c>
      <c r="AA23" s="16">
        <v>-16.240058811735615</v>
      </c>
      <c r="AB23" s="16">
        <v>0</v>
      </c>
      <c r="AC23" s="16">
        <v>0</v>
      </c>
      <c r="AD23" s="16">
        <v>26.666666666666668</v>
      </c>
      <c r="AE23" s="16">
        <v>0</v>
      </c>
      <c r="AF23" s="16">
        <v>26.666666666666668</v>
      </c>
      <c r="AG23" s="16">
        <v>0</v>
      </c>
      <c r="AH23" s="16">
        <v>0</v>
      </c>
      <c r="AI23" s="16">
        <v>0</v>
      </c>
      <c r="AJ23" s="16">
        <v>3.341575887188398</v>
      </c>
      <c r="AK23" s="24">
        <v>1.3366303548753593</v>
      </c>
      <c r="AL23" s="15"/>
      <c r="AM23" s="15"/>
    </row>
    <row r="24" spans="2:39" ht="12">
      <c r="B24" s="2" t="s">
        <v>55</v>
      </c>
      <c r="C24" s="17">
        <v>14963</v>
      </c>
      <c r="D24" s="15">
        <v>73</v>
      </c>
      <c r="E24" s="15">
        <v>31</v>
      </c>
      <c r="F24" s="15">
        <v>42</v>
      </c>
      <c r="G24" s="15">
        <v>316</v>
      </c>
      <c r="H24" s="2">
        <v>151</v>
      </c>
      <c r="I24" s="2">
        <v>165</v>
      </c>
      <c r="J24" s="2">
        <v>-243</v>
      </c>
      <c r="K24" s="2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2">
        <v>2</v>
      </c>
      <c r="R24" s="2">
        <v>0</v>
      </c>
      <c r="S24" s="2">
        <v>2</v>
      </c>
      <c r="T24" s="2">
        <v>0</v>
      </c>
      <c r="U24" s="2">
        <v>0</v>
      </c>
      <c r="V24" s="2">
        <v>0</v>
      </c>
      <c r="W24" s="2">
        <v>50</v>
      </c>
      <c r="X24" s="2">
        <v>20</v>
      </c>
      <c r="Y24" s="3">
        <v>4.87870079529506</v>
      </c>
      <c r="Z24" s="3">
        <v>21.118759607030675</v>
      </c>
      <c r="AA24" s="3">
        <v>-16.240058811735615</v>
      </c>
      <c r="AB24" s="16">
        <v>0</v>
      </c>
      <c r="AC24" s="16">
        <v>0</v>
      </c>
      <c r="AD24" s="3">
        <v>26.666666666666668</v>
      </c>
      <c r="AE24" s="3">
        <v>0</v>
      </c>
      <c r="AF24" s="3">
        <v>26.666666666666668</v>
      </c>
      <c r="AG24" s="3">
        <v>0</v>
      </c>
      <c r="AH24" s="3">
        <v>0</v>
      </c>
      <c r="AI24" s="3">
        <v>0</v>
      </c>
      <c r="AJ24" s="3">
        <v>3.341575887188398</v>
      </c>
      <c r="AK24" s="25">
        <v>1.3366303548753593</v>
      </c>
      <c r="AL24" s="15"/>
      <c r="AM24" s="15"/>
    </row>
    <row r="25" spans="1:39" ht="12">
      <c r="A25" s="13"/>
      <c r="B25" s="13"/>
      <c r="C25" s="17"/>
      <c r="D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24"/>
      <c r="AL25" s="15"/>
      <c r="AM25" s="15"/>
    </row>
    <row r="26" spans="1:39" ht="12">
      <c r="A26" s="2" t="s">
        <v>26</v>
      </c>
      <c r="B26" s="13"/>
      <c r="C26" s="17">
        <f aca="true" t="shared" si="2" ref="C26:X26">SUM(C27:C30)</f>
        <v>35158</v>
      </c>
      <c r="D26" s="15">
        <f t="shared" si="2"/>
        <v>159</v>
      </c>
      <c r="E26" s="15">
        <f t="shared" si="2"/>
        <v>79</v>
      </c>
      <c r="F26" s="15">
        <f t="shared" si="2"/>
        <v>80</v>
      </c>
      <c r="G26" s="15">
        <f t="shared" si="2"/>
        <v>692</v>
      </c>
      <c r="H26" s="15">
        <f t="shared" si="2"/>
        <v>358</v>
      </c>
      <c r="I26" s="15">
        <f t="shared" si="2"/>
        <v>334</v>
      </c>
      <c r="J26" s="15">
        <f t="shared" si="2"/>
        <v>-533</v>
      </c>
      <c r="K26" s="15">
        <f t="shared" si="2"/>
        <v>2</v>
      </c>
      <c r="L26" s="15">
        <f t="shared" si="2"/>
        <v>1</v>
      </c>
      <c r="M26" s="15">
        <f t="shared" si="2"/>
        <v>1</v>
      </c>
      <c r="N26" s="15">
        <f t="shared" si="2"/>
        <v>1</v>
      </c>
      <c r="O26" s="15">
        <f t="shared" si="2"/>
        <v>1</v>
      </c>
      <c r="P26" s="15">
        <f t="shared" si="2"/>
        <v>0</v>
      </c>
      <c r="Q26" s="15">
        <f t="shared" si="2"/>
        <v>4</v>
      </c>
      <c r="R26" s="15">
        <f t="shared" si="2"/>
        <v>3</v>
      </c>
      <c r="S26" s="15">
        <f t="shared" si="2"/>
        <v>1</v>
      </c>
      <c r="T26" s="15">
        <f t="shared" si="2"/>
        <v>1</v>
      </c>
      <c r="U26" s="15">
        <f t="shared" si="2"/>
        <v>0</v>
      </c>
      <c r="V26" s="15">
        <f t="shared" si="2"/>
        <v>1</v>
      </c>
      <c r="W26" s="15">
        <f t="shared" si="2"/>
        <v>114</v>
      </c>
      <c r="X26" s="15">
        <f t="shared" si="2"/>
        <v>46</v>
      </c>
      <c r="Y26" s="28">
        <f>D26/C26*1000</f>
        <v>4.522441549576199</v>
      </c>
      <c r="Z26" s="28">
        <f>G26/C26*1000</f>
        <v>19.682575800671255</v>
      </c>
      <c r="AA26" s="29">
        <f>J26/C26*1000</f>
        <v>-15.160134251095057</v>
      </c>
      <c r="AB26" s="28">
        <f>K26/D26*1000</f>
        <v>12.578616352201259</v>
      </c>
      <c r="AC26" s="28">
        <f>N26/D26*1000</f>
        <v>6.289308176100629</v>
      </c>
      <c r="AD26" s="28">
        <f>Q26/(D26+Q26)*1000</f>
        <v>24.539877300613497</v>
      </c>
      <c r="AE26" s="28">
        <f>R26/(D26+Q26)*1000</f>
        <v>18.404907975460123</v>
      </c>
      <c r="AF26" s="28">
        <f>S26/(D26+Q26)*1000</f>
        <v>6.134969325153374</v>
      </c>
      <c r="AG26" s="28">
        <f>T26/(D26+U26)*1000</f>
        <v>6.289308176100629</v>
      </c>
      <c r="AH26" s="28">
        <f>U26/(D26+U26)*1000</f>
        <v>0</v>
      </c>
      <c r="AI26" s="28">
        <f>V26/D26*1000</f>
        <v>6.289308176100629</v>
      </c>
      <c r="AJ26" s="28">
        <f>W26/C26*1000</f>
        <v>3.2425052619602934</v>
      </c>
      <c r="AK26" s="30">
        <f>X26/C26*1000</f>
        <v>1.308379316229592</v>
      </c>
      <c r="AL26" s="15"/>
      <c r="AM26" s="15"/>
    </row>
    <row r="27" spans="2:39" ht="12">
      <c r="B27" s="13" t="s">
        <v>12</v>
      </c>
      <c r="C27" s="17">
        <v>1047</v>
      </c>
      <c r="D27" s="15">
        <v>4</v>
      </c>
      <c r="E27" s="13">
        <v>3</v>
      </c>
      <c r="F27" s="15">
        <v>1</v>
      </c>
      <c r="G27" s="2">
        <v>37</v>
      </c>
      <c r="H27" s="2">
        <v>25</v>
      </c>
      <c r="I27" s="2">
        <v>12</v>
      </c>
      <c r="J27" s="2">
        <v>-33</v>
      </c>
      <c r="K27" s="2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2">
        <v>1</v>
      </c>
      <c r="R27" s="2">
        <v>0</v>
      </c>
      <c r="S27" s="2">
        <v>1</v>
      </c>
      <c r="T27" s="2">
        <v>0</v>
      </c>
      <c r="U27" s="2">
        <v>0</v>
      </c>
      <c r="V27" s="2">
        <v>0</v>
      </c>
      <c r="W27" s="2">
        <v>6</v>
      </c>
      <c r="X27" s="2">
        <v>1</v>
      </c>
      <c r="Y27" s="3">
        <v>3.8204393505253105</v>
      </c>
      <c r="Z27" s="3">
        <v>35.33906399235912</v>
      </c>
      <c r="AA27" s="3">
        <v>-31.51862464183381</v>
      </c>
      <c r="AB27" s="16">
        <v>0</v>
      </c>
      <c r="AC27" s="16">
        <v>0</v>
      </c>
      <c r="AD27" s="3">
        <v>200</v>
      </c>
      <c r="AE27" s="3">
        <v>0</v>
      </c>
      <c r="AF27" s="3">
        <v>200</v>
      </c>
      <c r="AG27" s="3">
        <v>0</v>
      </c>
      <c r="AH27" s="3">
        <v>0</v>
      </c>
      <c r="AI27" s="3">
        <v>0</v>
      </c>
      <c r="AJ27" s="3">
        <v>5.730659025787966</v>
      </c>
      <c r="AK27" s="25">
        <v>0.9551098376313276</v>
      </c>
      <c r="AL27" s="15"/>
      <c r="AM27" s="15"/>
    </row>
    <row r="28" spans="2:39" ht="12">
      <c r="B28" s="13" t="s">
        <v>13</v>
      </c>
      <c r="C28" s="17">
        <v>11734</v>
      </c>
      <c r="D28" s="15">
        <v>46</v>
      </c>
      <c r="E28" s="13">
        <v>24</v>
      </c>
      <c r="F28" s="13">
        <v>22</v>
      </c>
      <c r="G28" s="2">
        <v>273</v>
      </c>
      <c r="H28" s="2">
        <v>146</v>
      </c>
      <c r="I28" s="2">
        <v>127</v>
      </c>
      <c r="J28" s="2">
        <v>-227</v>
      </c>
      <c r="K28" s="2">
        <v>1</v>
      </c>
      <c r="L28" s="15">
        <v>1</v>
      </c>
      <c r="M28" s="15">
        <v>0</v>
      </c>
      <c r="N28" s="15">
        <v>1</v>
      </c>
      <c r="O28" s="15">
        <v>1</v>
      </c>
      <c r="P28" s="15">
        <v>0</v>
      </c>
      <c r="Q28" s="2">
        <v>0</v>
      </c>
      <c r="R28" s="2">
        <v>0</v>
      </c>
      <c r="S28" s="2">
        <v>0</v>
      </c>
      <c r="T28" s="2">
        <v>1</v>
      </c>
      <c r="U28" s="2">
        <v>0</v>
      </c>
      <c r="V28" s="2">
        <v>1</v>
      </c>
      <c r="W28" s="2">
        <v>36</v>
      </c>
      <c r="X28" s="2">
        <v>14</v>
      </c>
      <c r="Y28" s="3">
        <v>3.9202318050110794</v>
      </c>
      <c r="Z28" s="3">
        <v>23.265723538435317</v>
      </c>
      <c r="AA28" s="3">
        <v>-19.345491733424236</v>
      </c>
      <c r="AB28" s="16">
        <v>21.73913043478261</v>
      </c>
      <c r="AC28" s="16">
        <v>21.73913043478261</v>
      </c>
      <c r="AD28" s="3">
        <v>0</v>
      </c>
      <c r="AE28" s="3">
        <v>0</v>
      </c>
      <c r="AF28" s="3">
        <v>0</v>
      </c>
      <c r="AG28" s="3">
        <v>21.73913043478261</v>
      </c>
      <c r="AH28" s="3">
        <v>0</v>
      </c>
      <c r="AI28" s="3">
        <v>21.73913043478261</v>
      </c>
      <c r="AJ28" s="3">
        <v>3.0680074995738877</v>
      </c>
      <c r="AK28" s="25">
        <v>1.1931140276120675</v>
      </c>
      <c r="AL28" s="15"/>
      <c r="AM28" s="15"/>
    </row>
    <row r="29" spans="2:39" ht="12">
      <c r="B29" s="13" t="s">
        <v>14</v>
      </c>
      <c r="C29" s="17">
        <v>7663</v>
      </c>
      <c r="D29" s="15">
        <v>27</v>
      </c>
      <c r="E29" s="13">
        <v>15</v>
      </c>
      <c r="F29" s="13">
        <v>12</v>
      </c>
      <c r="G29" s="2">
        <v>136</v>
      </c>
      <c r="H29" s="2">
        <v>61</v>
      </c>
      <c r="I29" s="2">
        <v>75</v>
      </c>
      <c r="J29" s="2">
        <v>-109</v>
      </c>
      <c r="K29" s="2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14</v>
      </c>
      <c r="X29" s="2">
        <v>13</v>
      </c>
      <c r="Y29" s="3">
        <v>3.5234242463787027</v>
      </c>
      <c r="Z29" s="3">
        <v>17.747618426203836</v>
      </c>
      <c r="AA29" s="3">
        <v>-14.224194179825133</v>
      </c>
      <c r="AB29" s="16">
        <v>0</v>
      </c>
      <c r="AC29" s="16">
        <v>0</v>
      </c>
      <c r="AD29" s="3">
        <v>0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1.8269607203445126</v>
      </c>
      <c r="AK29" s="25">
        <v>1.6964635260341903</v>
      </c>
      <c r="AL29" s="15"/>
      <c r="AM29" s="15"/>
    </row>
    <row r="30" spans="2:39" ht="12">
      <c r="B30" s="13" t="s">
        <v>63</v>
      </c>
      <c r="C30" s="17">
        <v>14714</v>
      </c>
      <c r="D30" s="15">
        <v>82</v>
      </c>
      <c r="E30" s="13">
        <v>37</v>
      </c>
      <c r="F30" s="13">
        <v>45</v>
      </c>
      <c r="G30" s="2">
        <v>246</v>
      </c>
      <c r="H30" s="2">
        <v>126</v>
      </c>
      <c r="I30" s="2">
        <v>120</v>
      </c>
      <c r="J30" s="2">
        <v>-164</v>
      </c>
      <c r="K30" s="2">
        <v>1</v>
      </c>
      <c r="L30" s="15">
        <v>0</v>
      </c>
      <c r="M30" s="15">
        <v>1</v>
      </c>
      <c r="N30" s="15">
        <v>0</v>
      </c>
      <c r="O30" s="15">
        <v>0</v>
      </c>
      <c r="P30" s="15">
        <v>0</v>
      </c>
      <c r="Q30" s="2">
        <v>3</v>
      </c>
      <c r="R30" s="2">
        <v>3</v>
      </c>
      <c r="S30" s="2">
        <v>0</v>
      </c>
      <c r="T30" s="2">
        <v>0</v>
      </c>
      <c r="U30" s="2">
        <v>0</v>
      </c>
      <c r="V30" s="2">
        <v>0</v>
      </c>
      <c r="W30" s="2">
        <v>58</v>
      </c>
      <c r="X30" s="2">
        <v>18</v>
      </c>
      <c r="Y30" s="3">
        <v>5.572923746092157</v>
      </c>
      <c r="Z30" s="3">
        <v>16.71877123827647</v>
      </c>
      <c r="AA30" s="3">
        <v>-11.145847492184314</v>
      </c>
      <c r="AB30" s="16">
        <v>12.195121951219512</v>
      </c>
      <c r="AC30" s="16">
        <v>0</v>
      </c>
      <c r="AD30" s="3">
        <v>35.294117647058826</v>
      </c>
      <c r="AE30" s="3">
        <v>35.294117647058826</v>
      </c>
      <c r="AF30" s="3">
        <v>0</v>
      </c>
      <c r="AG30" s="3">
        <v>0</v>
      </c>
      <c r="AH30" s="3">
        <v>0</v>
      </c>
      <c r="AI30" s="3">
        <v>0</v>
      </c>
      <c r="AJ30" s="3">
        <v>3.941824113089574</v>
      </c>
      <c r="AK30" s="25">
        <v>1.223324724751937</v>
      </c>
      <c r="AL30" s="15"/>
      <c r="AM30" s="15"/>
    </row>
    <row r="31" spans="1:39" ht="12">
      <c r="A31" s="13"/>
      <c r="B31" s="13"/>
      <c r="C31" s="17"/>
      <c r="D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24"/>
      <c r="AL31" s="15"/>
      <c r="AM31" s="15"/>
    </row>
    <row r="32" spans="1:39" ht="12">
      <c r="A32" s="2" t="s">
        <v>27</v>
      </c>
      <c r="B32" s="13"/>
      <c r="C32" s="17">
        <v>19580</v>
      </c>
      <c r="D32" s="15">
        <v>205</v>
      </c>
      <c r="E32" s="15">
        <v>106</v>
      </c>
      <c r="F32" s="15">
        <v>99</v>
      </c>
      <c r="G32" s="15">
        <v>135</v>
      </c>
      <c r="H32" s="15">
        <v>65</v>
      </c>
      <c r="I32" s="15">
        <v>70</v>
      </c>
      <c r="J32" s="15">
        <v>70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3</v>
      </c>
      <c r="R32" s="15">
        <v>1</v>
      </c>
      <c r="S32" s="15">
        <v>2</v>
      </c>
      <c r="T32" s="15">
        <v>0</v>
      </c>
      <c r="U32" s="15">
        <v>0</v>
      </c>
      <c r="V32" s="15">
        <v>0</v>
      </c>
      <c r="W32" s="15">
        <v>108</v>
      </c>
      <c r="X32" s="15">
        <v>41</v>
      </c>
      <c r="Y32" s="16">
        <v>10.469867211440244</v>
      </c>
      <c r="Z32" s="16">
        <v>6.894790602655771</v>
      </c>
      <c r="AA32" s="16">
        <v>3.575076608784474</v>
      </c>
      <c r="AB32" s="16">
        <v>0</v>
      </c>
      <c r="AC32" s="16">
        <v>0</v>
      </c>
      <c r="AD32" s="16">
        <v>14.423076923076923</v>
      </c>
      <c r="AE32" s="16">
        <v>4.807692307692308</v>
      </c>
      <c r="AF32" s="16">
        <v>9.615384615384617</v>
      </c>
      <c r="AG32" s="16">
        <v>0</v>
      </c>
      <c r="AH32" s="16">
        <v>0</v>
      </c>
      <c r="AI32" s="16">
        <v>0</v>
      </c>
      <c r="AJ32" s="16">
        <v>5.515832482124617</v>
      </c>
      <c r="AK32" s="24">
        <v>2.093973442288049</v>
      </c>
      <c r="AL32" s="15"/>
      <c r="AM32" s="15"/>
    </row>
    <row r="33" spans="2:39" ht="12">
      <c r="B33" s="13" t="s">
        <v>15</v>
      </c>
      <c r="C33" s="17">
        <v>19580</v>
      </c>
      <c r="D33" s="15">
        <v>205</v>
      </c>
      <c r="E33" s="15">
        <v>106</v>
      </c>
      <c r="F33" s="15">
        <v>99</v>
      </c>
      <c r="G33" s="15">
        <v>135</v>
      </c>
      <c r="H33" s="2">
        <v>65</v>
      </c>
      <c r="I33" s="2">
        <v>70</v>
      </c>
      <c r="J33" s="2">
        <v>70</v>
      </c>
      <c r="K33" s="2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2">
        <v>3</v>
      </c>
      <c r="R33" s="2">
        <v>1</v>
      </c>
      <c r="S33" s="2">
        <v>2</v>
      </c>
      <c r="T33" s="2">
        <v>0</v>
      </c>
      <c r="U33" s="2">
        <v>0</v>
      </c>
      <c r="V33" s="2">
        <v>0</v>
      </c>
      <c r="W33" s="2">
        <v>108</v>
      </c>
      <c r="X33" s="2">
        <v>41</v>
      </c>
      <c r="Y33" s="3">
        <v>10.469867211440244</v>
      </c>
      <c r="Z33" s="3">
        <v>6.894790602655771</v>
      </c>
      <c r="AA33" s="3">
        <v>3.575076608784474</v>
      </c>
      <c r="AB33" s="16">
        <v>0</v>
      </c>
      <c r="AC33" s="16">
        <v>0</v>
      </c>
      <c r="AD33" s="3">
        <v>14.423076923076923</v>
      </c>
      <c r="AE33" s="3">
        <v>4.807692307692308</v>
      </c>
      <c r="AF33" s="3">
        <v>9.615384615384617</v>
      </c>
      <c r="AG33" s="3">
        <v>0</v>
      </c>
      <c r="AH33" s="3">
        <v>0</v>
      </c>
      <c r="AI33" s="3">
        <v>0</v>
      </c>
      <c r="AJ33" s="3">
        <v>5.515832482124617</v>
      </c>
      <c r="AK33" s="25">
        <v>2.093973442288049</v>
      </c>
      <c r="AL33" s="15"/>
      <c r="AM33" s="15"/>
    </row>
    <row r="34" spans="2:39" ht="12">
      <c r="B34" s="13"/>
      <c r="C34" s="17"/>
      <c r="D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24"/>
      <c r="AL34" s="15"/>
      <c r="AM34" s="15"/>
    </row>
    <row r="35" spans="1:39" ht="12">
      <c r="A35" s="2" t="s">
        <v>28</v>
      </c>
      <c r="B35" s="13"/>
      <c r="C35" s="17">
        <f>SUM(C36:C41)</f>
        <v>47833</v>
      </c>
      <c r="D35" s="15">
        <f>SUM(D36:D41)</f>
        <v>423</v>
      </c>
      <c r="E35" s="15">
        <f aca="true" t="shared" si="3" ref="E35:J35">SUM(E36:E41)</f>
        <v>216</v>
      </c>
      <c r="F35" s="15">
        <f t="shared" si="3"/>
        <v>207</v>
      </c>
      <c r="G35" s="15">
        <f t="shared" si="3"/>
        <v>472</v>
      </c>
      <c r="H35" s="15">
        <f t="shared" si="3"/>
        <v>249</v>
      </c>
      <c r="I35" s="15">
        <f t="shared" si="3"/>
        <v>223</v>
      </c>
      <c r="J35" s="15">
        <f t="shared" si="3"/>
        <v>-49</v>
      </c>
      <c r="K35" s="15">
        <f aca="true" t="shared" si="4" ref="K35:X35">SUM(K36:K41)</f>
        <v>0</v>
      </c>
      <c r="L35" s="15">
        <f t="shared" si="4"/>
        <v>0</v>
      </c>
      <c r="M35" s="15">
        <f t="shared" si="4"/>
        <v>0</v>
      </c>
      <c r="N35" s="15">
        <f t="shared" si="4"/>
        <v>0</v>
      </c>
      <c r="O35" s="15">
        <f t="shared" si="4"/>
        <v>0</v>
      </c>
      <c r="P35" s="15">
        <f t="shared" si="4"/>
        <v>0</v>
      </c>
      <c r="Q35" s="15">
        <f t="shared" si="4"/>
        <v>7</v>
      </c>
      <c r="R35" s="15">
        <f t="shared" si="4"/>
        <v>2</v>
      </c>
      <c r="S35" s="15">
        <f t="shared" si="4"/>
        <v>5</v>
      </c>
      <c r="T35" s="15">
        <f t="shared" si="4"/>
        <v>2</v>
      </c>
      <c r="U35" s="15">
        <f t="shared" si="4"/>
        <v>2</v>
      </c>
      <c r="V35" s="15">
        <f t="shared" si="4"/>
        <v>0</v>
      </c>
      <c r="W35" s="15">
        <f t="shared" si="4"/>
        <v>257</v>
      </c>
      <c r="X35" s="15">
        <f t="shared" si="4"/>
        <v>75</v>
      </c>
      <c r="Y35" s="28">
        <f>D35/C35*1000</f>
        <v>8.843267200468297</v>
      </c>
      <c r="Z35" s="28">
        <f>G35/C35*1000</f>
        <v>9.867664583028454</v>
      </c>
      <c r="AA35" s="29">
        <f>J35/C35*1000</f>
        <v>-1.024397382560157</v>
      </c>
      <c r="AB35" s="16">
        <f>K35/D35*1000</f>
        <v>0</v>
      </c>
      <c r="AC35" s="16">
        <f>N35/D35*1000</f>
        <v>0</v>
      </c>
      <c r="AD35" s="28">
        <f>Q35/(D35+Q35)*1000</f>
        <v>16.27906976744186</v>
      </c>
      <c r="AE35" s="28">
        <f>R35/(D35+Q35)*1000</f>
        <v>4.651162790697675</v>
      </c>
      <c r="AF35" s="28">
        <f>S35/(D35+Q35)*1000</f>
        <v>11.627906976744185</v>
      </c>
      <c r="AG35" s="28">
        <f>T35/(D35+U35)*1000</f>
        <v>4.705882352941176</v>
      </c>
      <c r="AH35" s="28">
        <f>U35/(D35+U35)*1000</f>
        <v>4.705882352941176</v>
      </c>
      <c r="AI35" s="16">
        <v>0</v>
      </c>
      <c r="AJ35" s="28">
        <f>W35/C35*1000</f>
        <v>5.372859741182865</v>
      </c>
      <c r="AK35" s="30">
        <f>X35/C35*1000</f>
        <v>1.5679551773879958</v>
      </c>
      <c r="AL35" s="15"/>
      <c r="AM35" s="15"/>
    </row>
    <row r="36" spans="2:39" ht="12">
      <c r="B36" s="13" t="s">
        <v>16</v>
      </c>
      <c r="C36" s="17">
        <v>1678</v>
      </c>
      <c r="D36" s="15">
        <v>12</v>
      </c>
      <c r="E36" s="13">
        <v>4</v>
      </c>
      <c r="F36" s="13">
        <v>8</v>
      </c>
      <c r="G36" s="2">
        <v>20</v>
      </c>
      <c r="H36" s="2">
        <v>8</v>
      </c>
      <c r="I36" s="2">
        <v>12</v>
      </c>
      <c r="J36" s="2">
        <v>-8</v>
      </c>
      <c r="K36" s="2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8</v>
      </c>
      <c r="X36" s="2">
        <v>1</v>
      </c>
      <c r="Y36" s="3">
        <v>7.151370679380214</v>
      </c>
      <c r="Z36" s="3">
        <v>11.918951132300357</v>
      </c>
      <c r="AA36" s="3">
        <v>-4.767580452920143</v>
      </c>
      <c r="AB36" s="16">
        <v>0</v>
      </c>
      <c r="AC36" s="16">
        <v>0</v>
      </c>
      <c r="AD36" s="3">
        <v>0</v>
      </c>
      <c r="AE36" s="3">
        <v>0</v>
      </c>
      <c r="AF36" s="3">
        <v>0</v>
      </c>
      <c r="AG36" s="16">
        <v>0</v>
      </c>
      <c r="AH36" s="16">
        <v>0</v>
      </c>
      <c r="AI36" s="16">
        <v>0</v>
      </c>
      <c r="AJ36" s="3">
        <v>4.767580452920143</v>
      </c>
      <c r="AK36" s="25">
        <v>0.5959475566150179</v>
      </c>
      <c r="AL36" s="15"/>
      <c r="AM36" s="15"/>
    </row>
    <row r="37" spans="2:39" ht="12">
      <c r="B37" s="13" t="s">
        <v>17</v>
      </c>
      <c r="C37" s="17">
        <v>4190</v>
      </c>
      <c r="D37" s="15">
        <v>20</v>
      </c>
      <c r="E37" s="13">
        <v>8</v>
      </c>
      <c r="F37" s="13">
        <v>12</v>
      </c>
      <c r="G37" s="2">
        <v>35</v>
      </c>
      <c r="H37" s="2">
        <v>23</v>
      </c>
      <c r="I37" s="2">
        <v>12</v>
      </c>
      <c r="J37" s="2">
        <v>-15</v>
      </c>
      <c r="K37" s="2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21</v>
      </c>
      <c r="X37" s="2">
        <v>9</v>
      </c>
      <c r="Y37" s="3">
        <v>4.773269689737471</v>
      </c>
      <c r="Z37" s="3">
        <v>8.353221957040573</v>
      </c>
      <c r="AA37" s="3">
        <v>-3.579952267303103</v>
      </c>
      <c r="AB37" s="16">
        <v>0</v>
      </c>
      <c r="AC37" s="16">
        <v>0</v>
      </c>
      <c r="AD37" s="3">
        <v>0</v>
      </c>
      <c r="AE37" s="3">
        <v>0</v>
      </c>
      <c r="AF37" s="3">
        <v>0</v>
      </c>
      <c r="AG37" s="16">
        <v>0</v>
      </c>
      <c r="AH37" s="16">
        <v>0</v>
      </c>
      <c r="AI37" s="16">
        <v>0</v>
      </c>
      <c r="AJ37" s="3">
        <v>5.011933174224344</v>
      </c>
      <c r="AK37" s="25">
        <v>2.1479713603818618</v>
      </c>
      <c r="AL37" s="15"/>
      <c r="AM37" s="15"/>
    </row>
    <row r="38" spans="2:39" ht="12">
      <c r="B38" s="13" t="s">
        <v>18</v>
      </c>
      <c r="C38" s="17">
        <v>8871</v>
      </c>
      <c r="D38" s="15">
        <v>104</v>
      </c>
      <c r="E38" s="13">
        <v>54</v>
      </c>
      <c r="F38" s="13">
        <v>50</v>
      </c>
      <c r="G38" s="2">
        <v>64</v>
      </c>
      <c r="H38" s="2">
        <v>30</v>
      </c>
      <c r="I38" s="2">
        <v>34</v>
      </c>
      <c r="J38" s="2">
        <v>40</v>
      </c>
      <c r="K38" s="2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2">
        <v>1</v>
      </c>
      <c r="R38" s="2">
        <v>1</v>
      </c>
      <c r="S38" s="2">
        <v>0</v>
      </c>
      <c r="T38" s="2">
        <v>1</v>
      </c>
      <c r="U38" s="2">
        <v>1</v>
      </c>
      <c r="V38" s="2">
        <v>0</v>
      </c>
      <c r="W38" s="2">
        <v>81</v>
      </c>
      <c r="X38" s="2">
        <v>12</v>
      </c>
      <c r="Y38" s="3">
        <v>11.723593732386428</v>
      </c>
      <c r="Z38" s="3">
        <v>7.21451921993011</v>
      </c>
      <c r="AA38" s="3">
        <v>4.509074512456319</v>
      </c>
      <c r="AB38" s="16">
        <v>0</v>
      </c>
      <c r="AC38" s="16">
        <v>0</v>
      </c>
      <c r="AD38" s="3">
        <v>9.523809523809526</v>
      </c>
      <c r="AE38" s="3">
        <v>9.523809523809526</v>
      </c>
      <c r="AF38" s="3">
        <v>0</v>
      </c>
      <c r="AG38" s="16">
        <v>9.523809523809526</v>
      </c>
      <c r="AH38" s="16">
        <v>9.523809523809526</v>
      </c>
      <c r="AI38" s="16">
        <v>0</v>
      </c>
      <c r="AJ38" s="3">
        <v>9.130875887724045</v>
      </c>
      <c r="AK38" s="25">
        <v>1.3527223537368955</v>
      </c>
      <c r="AL38" s="15"/>
      <c r="AM38" s="15"/>
    </row>
    <row r="39" spans="2:39" ht="12">
      <c r="B39" s="13" t="s">
        <v>19</v>
      </c>
      <c r="C39" s="17">
        <v>5090</v>
      </c>
      <c r="D39" s="15">
        <v>34</v>
      </c>
      <c r="E39" s="13">
        <v>17</v>
      </c>
      <c r="F39" s="13">
        <v>17</v>
      </c>
      <c r="G39" s="2">
        <v>55</v>
      </c>
      <c r="H39" s="2">
        <v>34</v>
      </c>
      <c r="I39" s="2">
        <v>21</v>
      </c>
      <c r="J39" s="2">
        <v>-21</v>
      </c>
      <c r="K39" s="2">
        <v>0</v>
      </c>
      <c r="L39" s="15">
        <v>0</v>
      </c>
      <c r="M39" s="15">
        <v>0</v>
      </c>
      <c r="N39" s="15">
        <v>0</v>
      </c>
      <c r="O39" s="15">
        <v>0</v>
      </c>
      <c r="P39" s="15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26</v>
      </c>
      <c r="X39" s="2">
        <v>5</v>
      </c>
      <c r="Y39" s="3">
        <v>6.679764243614931</v>
      </c>
      <c r="Z39" s="3">
        <v>10.805500982318271</v>
      </c>
      <c r="AA39" s="3">
        <v>-4.125736738703339</v>
      </c>
      <c r="AB39" s="16">
        <v>0</v>
      </c>
      <c r="AC39" s="16">
        <v>0</v>
      </c>
      <c r="AD39" s="3">
        <v>0</v>
      </c>
      <c r="AE39" s="3">
        <v>0</v>
      </c>
      <c r="AF39" s="3">
        <v>0</v>
      </c>
      <c r="AG39" s="16">
        <v>0</v>
      </c>
      <c r="AH39" s="16">
        <v>0</v>
      </c>
      <c r="AI39" s="16">
        <v>0</v>
      </c>
      <c r="AJ39" s="3">
        <v>5.1080550098231825</v>
      </c>
      <c r="AK39" s="25">
        <v>0.9823182711198427</v>
      </c>
      <c r="AL39" s="15"/>
      <c r="AM39" s="15"/>
    </row>
    <row r="40" spans="2:39" ht="12">
      <c r="B40" s="13" t="s">
        <v>20</v>
      </c>
      <c r="C40" s="17">
        <v>2905</v>
      </c>
      <c r="D40" s="15">
        <v>25</v>
      </c>
      <c r="E40" s="13">
        <v>19</v>
      </c>
      <c r="F40" s="13">
        <v>6</v>
      </c>
      <c r="G40" s="2">
        <v>37</v>
      </c>
      <c r="H40" s="2">
        <v>16</v>
      </c>
      <c r="I40" s="2">
        <v>21</v>
      </c>
      <c r="J40" s="2">
        <v>-12</v>
      </c>
      <c r="K40" s="2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10</v>
      </c>
      <c r="X40" s="2">
        <v>3</v>
      </c>
      <c r="Y40" s="3">
        <v>8.605851979345955</v>
      </c>
      <c r="Z40" s="3">
        <v>12.736660929432015</v>
      </c>
      <c r="AA40" s="3">
        <v>-4.130808950086058</v>
      </c>
      <c r="AB40" s="16">
        <v>0</v>
      </c>
      <c r="AC40" s="16">
        <v>0</v>
      </c>
      <c r="AD40" s="3">
        <v>0</v>
      </c>
      <c r="AE40" s="3">
        <v>0</v>
      </c>
      <c r="AF40" s="3">
        <v>0</v>
      </c>
      <c r="AG40" s="16">
        <v>0</v>
      </c>
      <c r="AH40" s="16">
        <v>0</v>
      </c>
      <c r="AI40" s="16">
        <v>0</v>
      </c>
      <c r="AJ40" s="3">
        <v>3.442340791738382</v>
      </c>
      <c r="AK40" s="25">
        <v>1.0327022375215145</v>
      </c>
      <c r="AL40" s="15"/>
      <c r="AM40" s="15"/>
    </row>
    <row r="41" spans="2:39" ht="12">
      <c r="B41" s="2" t="s">
        <v>48</v>
      </c>
      <c r="C41" s="17">
        <v>25099</v>
      </c>
      <c r="D41" s="15">
        <v>228</v>
      </c>
      <c r="E41" s="13">
        <v>114</v>
      </c>
      <c r="F41" s="13">
        <v>114</v>
      </c>
      <c r="G41" s="2">
        <v>261</v>
      </c>
      <c r="H41" s="2">
        <v>138</v>
      </c>
      <c r="I41" s="2">
        <v>123</v>
      </c>
      <c r="J41" s="2">
        <v>-33</v>
      </c>
      <c r="K41" s="2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2">
        <v>6</v>
      </c>
      <c r="R41" s="2">
        <v>1</v>
      </c>
      <c r="S41" s="2">
        <v>5</v>
      </c>
      <c r="T41" s="2">
        <v>1</v>
      </c>
      <c r="U41" s="2">
        <v>1</v>
      </c>
      <c r="V41" s="2">
        <v>0</v>
      </c>
      <c r="W41" s="2">
        <v>111</v>
      </c>
      <c r="X41" s="2">
        <v>45</v>
      </c>
      <c r="Y41" s="3">
        <v>9.084027252081757</v>
      </c>
      <c r="Z41" s="3">
        <v>10.398820670146222</v>
      </c>
      <c r="AA41" s="3">
        <v>-1.3147934180644647</v>
      </c>
      <c r="AB41" s="16">
        <v>0</v>
      </c>
      <c r="AC41" s="16">
        <v>0</v>
      </c>
      <c r="AD41" s="3">
        <v>25.64102564102564</v>
      </c>
      <c r="AE41" s="3">
        <v>4.273504273504274</v>
      </c>
      <c r="AF41" s="3">
        <v>21.367521367521366</v>
      </c>
      <c r="AG41" s="16">
        <v>4.366812227074235</v>
      </c>
      <c r="AH41" s="16">
        <v>4.366812227074235</v>
      </c>
      <c r="AI41" s="16">
        <v>0</v>
      </c>
      <c r="AJ41" s="3">
        <v>4.422486951671381</v>
      </c>
      <c r="AK41" s="25">
        <v>1.792900115542452</v>
      </c>
      <c r="AL41" s="15"/>
      <c r="AM41" s="15"/>
    </row>
    <row r="42" spans="1:39" ht="12">
      <c r="A42" s="13"/>
      <c r="B42" s="13"/>
      <c r="C42" s="17"/>
      <c r="D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24"/>
      <c r="AL42" s="15"/>
      <c r="AM42" s="15"/>
    </row>
    <row r="43" spans="1:39" ht="12">
      <c r="A43" s="2" t="s">
        <v>29</v>
      </c>
      <c r="B43" s="13"/>
      <c r="C43" s="17">
        <f>C44+C45</f>
        <v>1263</v>
      </c>
      <c r="D43" s="15">
        <f>SUM(D44:D45)</f>
        <v>4</v>
      </c>
      <c r="E43" s="15">
        <f aca="true" t="shared" si="5" ref="E43:J43">SUM(E44:E45)</f>
        <v>3</v>
      </c>
      <c r="F43" s="15">
        <f t="shared" si="5"/>
        <v>1</v>
      </c>
      <c r="G43" s="15">
        <f t="shared" si="5"/>
        <v>26</v>
      </c>
      <c r="H43" s="15">
        <f t="shared" si="5"/>
        <v>9</v>
      </c>
      <c r="I43" s="15">
        <f t="shared" si="5"/>
        <v>17</v>
      </c>
      <c r="J43" s="15">
        <f t="shared" si="5"/>
        <v>-22</v>
      </c>
      <c r="K43" s="15">
        <f aca="true" t="shared" si="6" ref="K43:X43">SUM(K44:K45)</f>
        <v>0</v>
      </c>
      <c r="L43" s="15">
        <f t="shared" si="6"/>
        <v>0</v>
      </c>
      <c r="M43" s="15">
        <f t="shared" si="6"/>
        <v>0</v>
      </c>
      <c r="N43" s="15">
        <f t="shared" si="6"/>
        <v>0</v>
      </c>
      <c r="O43" s="15">
        <f t="shared" si="6"/>
        <v>0</v>
      </c>
      <c r="P43" s="15">
        <f t="shared" si="6"/>
        <v>0</v>
      </c>
      <c r="Q43" s="15">
        <f t="shared" si="6"/>
        <v>0</v>
      </c>
      <c r="R43" s="15">
        <f t="shared" si="6"/>
        <v>0</v>
      </c>
      <c r="S43" s="15">
        <f t="shared" si="6"/>
        <v>0</v>
      </c>
      <c r="T43" s="15">
        <f t="shared" si="6"/>
        <v>0</v>
      </c>
      <c r="U43" s="15">
        <f t="shared" si="6"/>
        <v>0</v>
      </c>
      <c r="V43" s="15">
        <f t="shared" si="6"/>
        <v>0</v>
      </c>
      <c r="W43" s="15">
        <f t="shared" si="6"/>
        <v>3</v>
      </c>
      <c r="X43" s="15">
        <f t="shared" si="6"/>
        <v>0</v>
      </c>
      <c r="Y43" s="28">
        <f>D43/C43*1000</f>
        <v>3.1670625494853524</v>
      </c>
      <c r="Z43" s="28">
        <f>G43/C43*1000</f>
        <v>20.58590657165479</v>
      </c>
      <c r="AA43" s="29">
        <f>J43/C43*1000</f>
        <v>-17.418844022169438</v>
      </c>
      <c r="AB43" s="16">
        <f>K43/D43*1000</f>
        <v>0</v>
      </c>
      <c r="AC43" s="16">
        <f>N43/D43*1000</f>
        <v>0</v>
      </c>
      <c r="AD43" s="3">
        <f>Q43/(D43+Q43)*1000</f>
        <v>0</v>
      </c>
      <c r="AE43" s="3">
        <f>R43/(D43+Q43)*1000</f>
        <v>0</v>
      </c>
      <c r="AF43" s="3">
        <f>S43/(D43+Q43)*1000</f>
        <v>0</v>
      </c>
      <c r="AG43" s="16">
        <f>T43/(D43+U43)*1000</f>
        <v>0</v>
      </c>
      <c r="AH43" s="16">
        <f>U43/(D43+U43)*1000</f>
        <v>0</v>
      </c>
      <c r="AI43" s="16">
        <f>V43/D43*1000</f>
        <v>0</v>
      </c>
      <c r="AJ43" s="28">
        <f>W43/C43*1000</f>
        <v>2.375296912114014</v>
      </c>
      <c r="AK43" s="25">
        <v>0</v>
      </c>
      <c r="AL43" s="15"/>
      <c r="AM43" s="15"/>
    </row>
    <row r="44" spans="2:39" ht="12">
      <c r="B44" s="13" t="s">
        <v>21</v>
      </c>
      <c r="C44" s="17">
        <v>718</v>
      </c>
      <c r="D44" s="15">
        <v>2</v>
      </c>
      <c r="E44" s="18">
        <v>2</v>
      </c>
      <c r="F44" s="15">
        <v>0</v>
      </c>
      <c r="G44" s="2">
        <v>13</v>
      </c>
      <c r="H44" s="2">
        <v>5</v>
      </c>
      <c r="I44" s="2">
        <v>8</v>
      </c>
      <c r="J44" s="2">
        <v>-11</v>
      </c>
      <c r="K44" s="2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3</v>
      </c>
      <c r="X44" s="2">
        <v>0</v>
      </c>
      <c r="Y44" s="3">
        <v>2.785515320334262</v>
      </c>
      <c r="Z44" s="3">
        <v>18.105849582172702</v>
      </c>
      <c r="AA44" s="3">
        <v>-15.32033426183844</v>
      </c>
      <c r="AB44" s="16">
        <v>0</v>
      </c>
      <c r="AC44" s="16">
        <v>0</v>
      </c>
      <c r="AD44" s="3">
        <v>0</v>
      </c>
      <c r="AE44" s="3">
        <v>0</v>
      </c>
      <c r="AF44" s="3">
        <v>0</v>
      </c>
      <c r="AG44" s="16">
        <v>0</v>
      </c>
      <c r="AH44" s="16">
        <v>0</v>
      </c>
      <c r="AI44" s="16">
        <v>0</v>
      </c>
      <c r="AJ44" s="3">
        <v>4.178272980501393</v>
      </c>
      <c r="AK44" s="25">
        <v>0</v>
      </c>
      <c r="AL44" s="15"/>
      <c r="AM44" s="15"/>
    </row>
    <row r="45" spans="2:39" ht="12">
      <c r="B45" s="13" t="s">
        <v>22</v>
      </c>
      <c r="C45" s="17">
        <v>545</v>
      </c>
      <c r="D45" s="15">
        <v>2</v>
      </c>
      <c r="E45" s="18">
        <v>1</v>
      </c>
      <c r="F45" s="15">
        <v>1</v>
      </c>
      <c r="G45" s="2">
        <v>13</v>
      </c>
      <c r="H45" s="2">
        <v>4</v>
      </c>
      <c r="I45" s="2">
        <v>9</v>
      </c>
      <c r="J45" s="2">
        <v>-11</v>
      </c>
      <c r="K45" s="2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3">
        <v>3.669724770642202</v>
      </c>
      <c r="Z45" s="3">
        <v>23.853211009174313</v>
      </c>
      <c r="AA45" s="3">
        <v>-20.18348623853211</v>
      </c>
      <c r="AB45" s="16">
        <v>0</v>
      </c>
      <c r="AC45" s="16">
        <v>0</v>
      </c>
      <c r="AD45" s="3">
        <v>0</v>
      </c>
      <c r="AE45" s="3">
        <v>0</v>
      </c>
      <c r="AF45" s="3">
        <v>0</v>
      </c>
      <c r="AG45" s="16">
        <v>0</v>
      </c>
      <c r="AH45" s="16">
        <v>0</v>
      </c>
      <c r="AI45" s="16">
        <v>0</v>
      </c>
      <c r="AJ45" s="3">
        <v>0</v>
      </c>
      <c r="AK45" s="25">
        <v>0</v>
      </c>
      <c r="AL45" s="15"/>
      <c r="AM45" s="15"/>
    </row>
    <row r="46" spans="2:42" ht="12">
      <c r="B46" s="13"/>
      <c r="C46" s="17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24"/>
      <c r="AL46" s="15"/>
      <c r="AM46" s="15"/>
      <c r="AN46" s="15"/>
      <c r="AO46" s="15"/>
      <c r="AP46" s="15"/>
    </row>
    <row r="47" spans="1:41" ht="12">
      <c r="A47" s="2" t="s">
        <v>58</v>
      </c>
      <c r="C47" s="17">
        <f>C9+C14+C15+C16+C17+C21+C32</f>
        <v>452698</v>
      </c>
      <c r="D47" s="15">
        <f aca="true" t="shared" si="7" ref="D47:X47">D9+D14+D15+D16+D17+D21+D32</f>
        <v>3484</v>
      </c>
      <c r="E47" s="15">
        <f t="shared" si="7"/>
        <v>1739</v>
      </c>
      <c r="F47" s="15">
        <f t="shared" si="7"/>
        <v>1745</v>
      </c>
      <c r="G47" s="15">
        <f t="shared" si="7"/>
        <v>4859</v>
      </c>
      <c r="H47" s="15">
        <f t="shared" si="7"/>
        <v>2453</v>
      </c>
      <c r="I47" s="15">
        <f t="shared" si="7"/>
        <v>2406</v>
      </c>
      <c r="J47" s="15">
        <f t="shared" si="7"/>
        <v>-1375</v>
      </c>
      <c r="K47" s="15">
        <f t="shared" si="7"/>
        <v>7</v>
      </c>
      <c r="L47" s="15">
        <f t="shared" si="7"/>
        <v>3</v>
      </c>
      <c r="M47" s="15">
        <f t="shared" si="7"/>
        <v>4</v>
      </c>
      <c r="N47" s="15">
        <f t="shared" si="7"/>
        <v>5</v>
      </c>
      <c r="O47" s="15">
        <f t="shared" si="7"/>
        <v>3</v>
      </c>
      <c r="P47" s="15">
        <f t="shared" si="7"/>
        <v>2</v>
      </c>
      <c r="Q47" s="15">
        <f t="shared" si="7"/>
        <v>81</v>
      </c>
      <c r="R47" s="15">
        <f t="shared" si="7"/>
        <v>34</v>
      </c>
      <c r="S47" s="15">
        <f t="shared" si="7"/>
        <v>47</v>
      </c>
      <c r="T47" s="15">
        <f t="shared" si="7"/>
        <v>18</v>
      </c>
      <c r="U47" s="15">
        <f t="shared" si="7"/>
        <v>14</v>
      </c>
      <c r="V47" s="15">
        <f t="shared" si="7"/>
        <v>4</v>
      </c>
      <c r="W47" s="15">
        <f t="shared" si="7"/>
        <v>2159</v>
      </c>
      <c r="X47" s="15">
        <f t="shared" si="7"/>
        <v>811</v>
      </c>
      <c r="Y47" s="28">
        <f>D47/C47*1000</f>
        <v>7.69607994733796</v>
      </c>
      <c r="Z47" s="28">
        <f>G47/C47*1000</f>
        <v>10.73342493229482</v>
      </c>
      <c r="AA47" s="29">
        <f>J47/C47*1000</f>
        <v>-3.037344984956859</v>
      </c>
      <c r="AB47" s="16">
        <f>K47/D47*1000</f>
        <v>2.0091848450057403</v>
      </c>
      <c r="AC47" s="16">
        <f>N47/D47*1000</f>
        <v>1.4351320321469576</v>
      </c>
      <c r="AD47" s="28">
        <f>Q47/(D47+Q47)*1000</f>
        <v>22.720897615708278</v>
      </c>
      <c r="AE47" s="28">
        <f>R47/(D47+Q47)*1000</f>
        <v>9.537166900420758</v>
      </c>
      <c r="AF47" s="28">
        <f>S47/(D47+Q47)*1000</f>
        <v>13.183730715287519</v>
      </c>
      <c r="AG47" s="28">
        <f>T47/(D47+U47)*1000</f>
        <v>5.145797598627787</v>
      </c>
      <c r="AH47" s="28">
        <f>U47/(D47+U47)*1000</f>
        <v>4.002287021154946</v>
      </c>
      <c r="AI47" s="28">
        <f>V47/D47*1000</f>
        <v>1.1481056257175661</v>
      </c>
      <c r="AJ47" s="28">
        <f>W47/C47*1000</f>
        <v>4.769183870924987</v>
      </c>
      <c r="AK47" s="30">
        <f>X47/C47*1000</f>
        <v>1.7914812965818272</v>
      </c>
      <c r="AL47" s="15"/>
      <c r="AM47" s="15"/>
      <c r="AN47" s="15"/>
      <c r="AO47" s="15"/>
    </row>
    <row r="48" spans="1:41" ht="12">
      <c r="A48" s="2" t="s">
        <v>59</v>
      </c>
      <c r="C48" s="17">
        <f>C12+C18+C20</f>
        <v>133017</v>
      </c>
      <c r="D48" s="15">
        <f aca="true" t="shared" si="8" ref="D48:X48">D12+D18+D20</f>
        <v>850</v>
      </c>
      <c r="E48" s="15">
        <f t="shared" si="8"/>
        <v>422</v>
      </c>
      <c r="F48" s="15">
        <f t="shared" si="8"/>
        <v>428</v>
      </c>
      <c r="G48" s="15">
        <f t="shared" si="8"/>
        <v>1791</v>
      </c>
      <c r="H48" s="15">
        <f t="shared" si="8"/>
        <v>883</v>
      </c>
      <c r="I48" s="15">
        <f t="shared" si="8"/>
        <v>908</v>
      </c>
      <c r="J48" s="15">
        <f t="shared" si="8"/>
        <v>-941</v>
      </c>
      <c r="K48" s="15">
        <f t="shared" si="8"/>
        <v>1</v>
      </c>
      <c r="L48" s="15">
        <f t="shared" si="8"/>
        <v>1</v>
      </c>
      <c r="M48" s="15">
        <f t="shared" si="8"/>
        <v>0</v>
      </c>
      <c r="N48" s="15">
        <f t="shared" si="8"/>
        <v>0</v>
      </c>
      <c r="O48" s="15">
        <f t="shared" si="8"/>
        <v>0</v>
      </c>
      <c r="P48" s="15">
        <f t="shared" si="8"/>
        <v>0</v>
      </c>
      <c r="Q48" s="15">
        <f t="shared" si="8"/>
        <v>15</v>
      </c>
      <c r="R48" s="15">
        <f t="shared" si="8"/>
        <v>8</v>
      </c>
      <c r="S48" s="15">
        <f t="shared" si="8"/>
        <v>7</v>
      </c>
      <c r="T48" s="15">
        <f t="shared" si="8"/>
        <v>2</v>
      </c>
      <c r="U48" s="15">
        <f t="shared" si="8"/>
        <v>2</v>
      </c>
      <c r="V48" s="15">
        <f t="shared" si="8"/>
        <v>0</v>
      </c>
      <c r="W48" s="15">
        <f t="shared" si="8"/>
        <v>531</v>
      </c>
      <c r="X48" s="15">
        <f t="shared" si="8"/>
        <v>225</v>
      </c>
      <c r="Y48" s="28">
        <f>D48/C48*1000</f>
        <v>6.390160656156732</v>
      </c>
      <c r="Z48" s="28">
        <f>G48/C48*1000</f>
        <v>13.464444394325536</v>
      </c>
      <c r="AA48" s="29">
        <f>J48/C48*1000</f>
        <v>-7.0742837381688055</v>
      </c>
      <c r="AB48" s="16">
        <f>K48/D48*1000</f>
        <v>1.176470588235294</v>
      </c>
      <c r="AC48" s="16">
        <f>N48/D48*1000</f>
        <v>0</v>
      </c>
      <c r="AD48" s="28">
        <f>Q48/(D48+Q48)*1000</f>
        <v>17.341040462427745</v>
      </c>
      <c r="AE48" s="28">
        <f>R48/(D48+Q48)*1000</f>
        <v>9.248554913294798</v>
      </c>
      <c r="AF48" s="28">
        <f>S48/(D48+Q48)*1000</f>
        <v>8.092485549132947</v>
      </c>
      <c r="AG48" s="28">
        <f>T48/(D48+U48)*1000</f>
        <v>2.347417840375587</v>
      </c>
      <c r="AH48" s="28">
        <f>U48/(D48+U48)*1000</f>
        <v>2.347417840375587</v>
      </c>
      <c r="AI48" s="28">
        <f>V48/D48*1000</f>
        <v>0</v>
      </c>
      <c r="AJ48" s="28">
        <f>W48/C48*1000</f>
        <v>3.991970951081441</v>
      </c>
      <c r="AK48" s="30">
        <f>X48/C48*1000</f>
        <v>1.691513114865017</v>
      </c>
      <c r="AL48" s="15"/>
      <c r="AM48" s="15"/>
      <c r="AN48" s="15"/>
      <c r="AO48" s="15"/>
    </row>
    <row r="49" spans="1:41" ht="12">
      <c r="A49" s="2" t="s">
        <v>60</v>
      </c>
      <c r="C49" s="17">
        <f>C23+C26</f>
        <v>50121</v>
      </c>
      <c r="D49" s="15">
        <f aca="true" t="shared" si="9" ref="D49:X49">D23+D26</f>
        <v>232</v>
      </c>
      <c r="E49" s="15">
        <f t="shared" si="9"/>
        <v>110</v>
      </c>
      <c r="F49" s="15">
        <f t="shared" si="9"/>
        <v>122</v>
      </c>
      <c r="G49" s="15">
        <f t="shared" si="9"/>
        <v>1008</v>
      </c>
      <c r="H49" s="15">
        <f t="shared" si="9"/>
        <v>509</v>
      </c>
      <c r="I49" s="15">
        <f t="shared" si="9"/>
        <v>499</v>
      </c>
      <c r="J49" s="15">
        <f t="shared" si="9"/>
        <v>-776</v>
      </c>
      <c r="K49" s="15">
        <f t="shared" si="9"/>
        <v>2</v>
      </c>
      <c r="L49" s="15">
        <f t="shared" si="9"/>
        <v>1</v>
      </c>
      <c r="M49" s="15">
        <f t="shared" si="9"/>
        <v>1</v>
      </c>
      <c r="N49" s="15">
        <f t="shared" si="9"/>
        <v>1</v>
      </c>
      <c r="O49" s="15">
        <f t="shared" si="9"/>
        <v>1</v>
      </c>
      <c r="P49" s="15">
        <f t="shared" si="9"/>
        <v>0</v>
      </c>
      <c r="Q49" s="15">
        <f t="shared" si="9"/>
        <v>6</v>
      </c>
      <c r="R49" s="15">
        <f t="shared" si="9"/>
        <v>3</v>
      </c>
      <c r="S49" s="15">
        <f t="shared" si="9"/>
        <v>3</v>
      </c>
      <c r="T49" s="15">
        <f t="shared" si="9"/>
        <v>1</v>
      </c>
      <c r="U49" s="15">
        <f t="shared" si="9"/>
        <v>0</v>
      </c>
      <c r="V49" s="15">
        <f t="shared" si="9"/>
        <v>1</v>
      </c>
      <c r="W49" s="15">
        <f t="shared" si="9"/>
        <v>164</v>
      </c>
      <c r="X49" s="15">
        <f t="shared" si="9"/>
        <v>66</v>
      </c>
      <c r="Y49" s="28">
        <f>D49/C49*1000</f>
        <v>4.628798308094412</v>
      </c>
      <c r="Z49" s="28">
        <f>G49/C49*1000</f>
        <v>20.11133057999641</v>
      </c>
      <c r="AA49" s="29">
        <f>J49/C49*1000</f>
        <v>-15.482532271901997</v>
      </c>
      <c r="AB49" s="16">
        <f>K49/D49*1000</f>
        <v>8.620689655172413</v>
      </c>
      <c r="AC49" s="16">
        <f>N49/D49*1000</f>
        <v>4.310344827586206</v>
      </c>
      <c r="AD49" s="28">
        <f>Q49/(D49+Q49)*1000</f>
        <v>25.210084033613445</v>
      </c>
      <c r="AE49" s="28">
        <f>R49/(D49+Q49)*1000</f>
        <v>12.605042016806722</v>
      </c>
      <c r="AF49" s="28">
        <f>S49/(D49+Q49)*1000</f>
        <v>12.605042016806722</v>
      </c>
      <c r="AG49" s="28">
        <f>T49/(D49+U49)*1000</f>
        <v>4.310344827586206</v>
      </c>
      <c r="AH49" s="28">
        <f>U49/(D49+U49)*1000</f>
        <v>0</v>
      </c>
      <c r="AI49" s="28">
        <f>V49/D49*1000</f>
        <v>4.310344827586206</v>
      </c>
      <c r="AJ49" s="28">
        <f>W49/C49*1000</f>
        <v>3.272081562618463</v>
      </c>
      <c r="AK49" s="30">
        <f>X49/C49*1000</f>
        <v>1.3168133117854792</v>
      </c>
      <c r="AL49" s="15"/>
      <c r="AM49" s="15"/>
      <c r="AN49" s="15"/>
      <c r="AO49" s="15"/>
    </row>
    <row r="50" spans="1:42" ht="12.75" thickBot="1">
      <c r="A50" s="27" t="s">
        <v>61</v>
      </c>
      <c r="B50" s="27"/>
      <c r="C50" s="19">
        <f>C10+C11+C13+C19+C35+C43</f>
        <v>175488</v>
      </c>
      <c r="D50" s="20">
        <f aca="true" t="shared" si="10" ref="D50:X50">D10+D11+D13+D19+D35+D43</f>
        <v>1139</v>
      </c>
      <c r="E50" s="20">
        <f t="shared" si="10"/>
        <v>590</v>
      </c>
      <c r="F50" s="20">
        <f t="shared" si="10"/>
        <v>549</v>
      </c>
      <c r="G50" s="20">
        <f t="shared" si="10"/>
        <v>2020</v>
      </c>
      <c r="H50" s="20">
        <f t="shared" si="10"/>
        <v>1058</v>
      </c>
      <c r="I50" s="20">
        <f t="shared" si="10"/>
        <v>962</v>
      </c>
      <c r="J50" s="20">
        <f t="shared" si="10"/>
        <v>-881</v>
      </c>
      <c r="K50" s="20">
        <f t="shared" si="10"/>
        <v>1</v>
      </c>
      <c r="L50" s="20">
        <f t="shared" si="10"/>
        <v>1</v>
      </c>
      <c r="M50" s="20">
        <f t="shared" si="10"/>
        <v>0</v>
      </c>
      <c r="N50" s="20">
        <f t="shared" si="10"/>
        <v>0</v>
      </c>
      <c r="O50" s="20">
        <f t="shared" si="10"/>
        <v>0</v>
      </c>
      <c r="P50" s="20">
        <f t="shared" si="10"/>
        <v>0</v>
      </c>
      <c r="Q50" s="20">
        <f t="shared" si="10"/>
        <v>24</v>
      </c>
      <c r="R50" s="20">
        <f t="shared" si="10"/>
        <v>7</v>
      </c>
      <c r="S50" s="20">
        <f t="shared" si="10"/>
        <v>17</v>
      </c>
      <c r="T50" s="20">
        <f t="shared" si="10"/>
        <v>3</v>
      </c>
      <c r="U50" s="20">
        <f t="shared" si="10"/>
        <v>3</v>
      </c>
      <c r="V50" s="20">
        <f t="shared" si="10"/>
        <v>0</v>
      </c>
      <c r="W50" s="20">
        <f t="shared" si="10"/>
        <v>756</v>
      </c>
      <c r="X50" s="20">
        <f t="shared" si="10"/>
        <v>271</v>
      </c>
      <c r="Y50" s="31">
        <f>D50/C50*1000</f>
        <v>6.490472283005106</v>
      </c>
      <c r="Z50" s="31">
        <f>G50/C50*1000</f>
        <v>11.51075857038658</v>
      </c>
      <c r="AA50" s="32">
        <f>J50/C50*1000</f>
        <v>-5.020286287381474</v>
      </c>
      <c r="AB50" s="33">
        <f>K50/D50*1000</f>
        <v>0.8779631255487269</v>
      </c>
      <c r="AC50" s="33">
        <f>N50/D50*1000</f>
        <v>0</v>
      </c>
      <c r="AD50" s="31">
        <f>Q50/(D50+Q50)*1000</f>
        <v>20.63628546861565</v>
      </c>
      <c r="AE50" s="31">
        <f>R50/(D50+Q50)*1000</f>
        <v>6.0189165950128976</v>
      </c>
      <c r="AF50" s="31">
        <f>S50/(D50+Q50)*1000</f>
        <v>14.617368873602752</v>
      </c>
      <c r="AG50" s="31">
        <f>T50/(D50+U50)*1000</f>
        <v>2.626970227670753</v>
      </c>
      <c r="AH50" s="31">
        <f>U50/(D50+U50)*1000</f>
        <v>2.626970227670753</v>
      </c>
      <c r="AI50" s="31">
        <f>V50/D50*1000</f>
        <v>0</v>
      </c>
      <c r="AJ50" s="31">
        <f>W50/C50*1000</f>
        <v>4.307986870897155</v>
      </c>
      <c r="AK50" s="34">
        <f>X50/C50*1000</f>
        <v>1.5442651349380014</v>
      </c>
      <c r="AL50" s="15"/>
      <c r="AM50" s="15"/>
      <c r="AN50" s="15"/>
      <c r="AO50" s="15"/>
      <c r="AP50" s="21"/>
    </row>
    <row r="51" spans="1:37" ht="13.5">
      <c r="A51" s="2" t="s">
        <v>68</v>
      </c>
      <c r="B51" s="22" t="s">
        <v>71</v>
      </c>
      <c r="D51" s="21"/>
      <c r="F51" s="21"/>
      <c r="G51" s="21"/>
      <c r="AK51" s="26" t="s">
        <v>45</v>
      </c>
    </row>
    <row r="52" spans="2:7" ht="13.5">
      <c r="B52" s="22" t="s">
        <v>69</v>
      </c>
      <c r="F52" s="21"/>
      <c r="G52" s="21"/>
    </row>
    <row r="53" ht="13.5">
      <c r="B53" s="22"/>
    </row>
    <row r="54" ht="13.5">
      <c r="B54" s="22"/>
    </row>
  </sheetData>
  <sheetProtection/>
  <mergeCells count="19">
    <mergeCell ref="Z2:Z3"/>
    <mergeCell ref="Q2:S2"/>
    <mergeCell ref="C2:C3"/>
    <mergeCell ref="J2:J3"/>
    <mergeCell ref="W2:W3"/>
    <mergeCell ref="X2:X3"/>
    <mergeCell ref="T2:V2"/>
    <mergeCell ref="D2:F2"/>
    <mergeCell ref="G2:I2"/>
    <mergeCell ref="AK2:AK3"/>
    <mergeCell ref="AD2:AF2"/>
    <mergeCell ref="AG2:AI2"/>
    <mergeCell ref="K2:M2"/>
    <mergeCell ref="N2:P2"/>
    <mergeCell ref="AB2:AB3"/>
    <mergeCell ref="AC2:AC3"/>
    <mergeCell ref="AJ2:AJ3"/>
    <mergeCell ref="AA2:AA3"/>
    <mergeCell ref="Y2:Y3"/>
  </mergeCells>
  <printOptions/>
  <pageMargins left="0.7874015748031497" right="0.68" top="0.6692913385826772" bottom="0.6299212598425197" header="0.5118110236220472" footer="0.5118110236220472"/>
  <pageSetup fitToHeight="0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山梨県</cp:lastModifiedBy>
  <cp:lastPrinted>2016-12-16T07:43:11Z</cp:lastPrinted>
  <dcterms:created xsi:type="dcterms:W3CDTF">2005-02-08T11:34:38Z</dcterms:created>
  <dcterms:modified xsi:type="dcterms:W3CDTF">2018-11-24T08:23:45Z</dcterms:modified>
  <cp:category/>
  <cp:version/>
  <cp:contentType/>
  <cp:contentStatus/>
</cp:coreProperties>
</file>