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01054_林業振興課\2 担い手・森林組合\04_認定関係\R5\02_説明会\02_資料\"/>
    </mc:Choice>
  </mc:AlternateContent>
  <bookViews>
    <workbookView xWindow="10296" yWindow="0" windowWidth="28800" windowHeight="12336"/>
  </bookViews>
  <sheets>
    <sheet name="⑥－1様式2の3,4作成資料" sheetId="1" r:id="rId1"/>
    <sheet name="⑥-2 資金積算【リンク元】" sheetId="5" r:id="rId2"/>
    <sheet name="⑥-3　緑の雇用積算_" sheetId="7" r:id="rId3"/>
    <sheet name="様式4の4（3）ウ　資金調達方法【リンク先】" sheetId="4" r:id="rId4"/>
  </sheets>
  <definedNames>
    <definedName name="_xlnm.Print_Area" localSheetId="0">'⑥－1様式2の3,4作成資料'!$A$3:$AJ$110</definedName>
    <definedName name="_xlnm.Print_Area" localSheetId="1">'⑥-2 資金積算【リンク元】'!$A$1:$R$118</definedName>
    <definedName name="_xlnm.Print_Area" localSheetId="2">'⑥-3　緑の雇用積算_'!$A$1:$S$51</definedName>
    <definedName name="_xlnm.Print_Area" localSheetId="3">'様式4の4（3）ウ　資金調達方法【リンク先】'!$A$2:$H$23</definedName>
  </definedNames>
  <calcPr calcId="162913"/>
</workbook>
</file>

<file path=xl/calcChain.xml><?xml version="1.0" encoding="utf-8"?>
<calcChain xmlns="http://schemas.openxmlformats.org/spreadsheetml/2006/main">
  <c r="M11" i="5" l="1"/>
  <c r="M12" i="5"/>
  <c r="N11" i="5"/>
  <c r="P28" i="5" l="1"/>
  <c r="P14" i="5"/>
  <c r="Q12" i="5"/>
  <c r="P12" i="5"/>
  <c r="Q2" i="7" l="1"/>
  <c r="O11" i="5" l="1"/>
  <c r="AI108" i="1" l="1"/>
  <c r="AI107" i="1"/>
  <c r="AI106" i="1"/>
  <c r="AI105" i="1"/>
  <c r="AI104" i="1"/>
  <c r="AJ22" i="1"/>
  <c r="AJ21" i="1"/>
  <c r="AJ20" i="1"/>
  <c r="AJ19" i="1"/>
  <c r="AJ18" i="1"/>
  <c r="AJ23" i="1" l="1"/>
  <c r="I27" i="5"/>
  <c r="I26" i="5"/>
  <c r="P46" i="7" l="1"/>
  <c r="P45" i="7"/>
  <c r="P44" i="7"/>
  <c r="P43" i="7"/>
  <c r="P35" i="7"/>
  <c r="P34" i="7"/>
  <c r="P33" i="7"/>
  <c r="H5" i="7" s="1"/>
  <c r="P32" i="7"/>
  <c r="G29" i="7" s="1"/>
  <c r="G38" i="7" s="1"/>
  <c r="H15" i="7" s="1"/>
  <c r="P31" i="7"/>
  <c r="P30" i="7"/>
  <c r="N18" i="7"/>
  <c r="K18" i="7"/>
  <c r="H18" i="7"/>
  <c r="N14" i="7"/>
  <c r="K14" i="7"/>
  <c r="H14" i="7"/>
  <c r="H13" i="7"/>
  <c r="N12" i="7"/>
  <c r="K12" i="7"/>
  <c r="H12" i="7"/>
  <c r="N10" i="7"/>
  <c r="N11" i="7" s="1"/>
  <c r="K10" i="7"/>
  <c r="K11" i="7" s="1"/>
  <c r="H10" i="7"/>
  <c r="H11" i="7" s="1"/>
  <c r="N9" i="7"/>
  <c r="K9" i="7"/>
  <c r="H9" i="7"/>
  <c r="N5" i="7"/>
  <c r="N17" i="7" s="1"/>
  <c r="K5" i="7"/>
  <c r="J25" i="7" s="1"/>
  <c r="K17" i="7" l="1"/>
  <c r="I24" i="7" s="1"/>
  <c r="L38" i="7" s="1"/>
  <c r="G43" i="7"/>
  <c r="G36" i="7"/>
  <c r="G34" i="7"/>
  <c r="G35" i="7" s="1"/>
  <c r="G33" i="7"/>
  <c r="H16" i="7"/>
  <c r="F24" i="7" s="1"/>
  <c r="G25" i="7"/>
  <c r="H17" i="7"/>
  <c r="L24" i="7"/>
  <c r="M25" i="7"/>
  <c r="O38" i="7" l="1"/>
  <c r="K38" i="7"/>
  <c r="N38" i="7"/>
  <c r="M38" i="7"/>
  <c r="J26" i="7"/>
  <c r="M37" i="7"/>
  <c r="L37" i="7"/>
  <c r="O37" i="7"/>
  <c r="N37" i="7"/>
  <c r="K37" i="7"/>
  <c r="G26" i="7"/>
  <c r="E42" i="7"/>
  <c r="N39" i="7"/>
  <c r="M26" i="7"/>
  <c r="L39" i="7"/>
  <c r="M39" i="7"/>
  <c r="O39" i="7"/>
  <c r="K39" i="7"/>
  <c r="P38" i="7" l="1"/>
  <c r="O40" i="7"/>
  <c r="O24" i="7"/>
  <c r="S38" i="7" s="1"/>
  <c r="O36" i="7"/>
  <c r="K36" i="7"/>
  <c r="N36" i="7"/>
  <c r="G44" i="7"/>
  <c r="S37" i="7" s="1"/>
  <c r="L36" i="7"/>
  <c r="M36" i="7"/>
  <c r="P39" i="7"/>
  <c r="K40" i="7"/>
  <c r="P37" i="7"/>
  <c r="L40" i="7"/>
  <c r="N40" i="7"/>
  <c r="M40" i="7"/>
  <c r="S39" i="7" l="1"/>
  <c r="P40" i="7"/>
  <c r="P36" i="7"/>
  <c r="O12" i="5" l="1"/>
  <c r="N12" i="5"/>
  <c r="AI9" i="1" l="1"/>
  <c r="AJ108" i="1" l="1"/>
  <c r="AJ107" i="1"/>
  <c r="AJ106" i="1"/>
  <c r="AJ105" i="1"/>
  <c r="AJ104" i="1"/>
  <c r="AJ98" i="1"/>
  <c r="AJ97" i="1"/>
  <c r="AJ96" i="1"/>
  <c r="AJ95" i="1"/>
  <c r="AJ94" i="1"/>
  <c r="AI98" i="1"/>
  <c r="AI97" i="1"/>
  <c r="AI96" i="1"/>
  <c r="AI95" i="1"/>
  <c r="AI94" i="1"/>
  <c r="AJ88" i="1"/>
  <c r="AJ87" i="1"/>
  <c r="AJ86" i="1"/>
  <c r="AJ85" i="1"/>
  <c r="AJ84" i="1"/>
  <c r="AI88" i="1"/>
  <c r="AI87" i="1"/>
  <c r="AI86" i="1"/>
  <c r="AI85" i="1"/>
  <c r="AI84" i="1"/>
  <c r="AJ78" i="1"/>
  <c r="AJ77" i="1"/>
  <c r="AJ76" i="1"/>
  <c r="AJ75" i="1"/>
  <c r="AJ74" i="1"/>
  <c r="AI78" i="1"/>
  <c r="AI77" i="1"/>
  <c r="AI76" i="1"/>
  <c r="AI75" i="1"/>
  <c r="AI74" i="1"/>
  <c r="AJ64" i="1"/>
  <c r="AJ63" i="1"/>
  <c r="AJ62" i="1"/>
  <c r="AJ61" i="1"/>
  <c r="AJ60" i="1"/>
  <c r="AI64" i="1"/>
  <c r="AI63" i="1"/>
  <c r="AI62" i="1"/>
  <c r="AI61" i="1"/>
  <c r="AI60" i="1"/>
  <c r="AJ54" i="1"/>
  <c r="AJ53" i="1"/>
  <c r="AJ52" i="1"/>
  <c r="AJ51" i="1"/>
  <c r="AJ50" i="1"/>
  <c r="AI54" i="1"/>
  <c r="AI53" i="1"/>
  <c r="AI52" i="1"/>
  <c r="AI51" i="1"/>
  <c r="AI50" i="1"/>
  <c r="AJ44" i="1"/>
  <c r="AJ43" i="1"/>
  <c r="AJ42" i="1"/>
  <c r="AJ41" i="1"/>
  <c r="AJ40" i="1"/>
  <c r="AI44" i="1"/>
  <c r="AI43" i="1"/>
  <c r="AI42" i="1"/>
  <c r="AI41" i="1"/>
  <c r="AI40" i="1"/>
  <c r="AJ32" i="1"/>
  <c r="AJ31" i="1"/>
  <c r="AJ30" i="1"/>
  <c r="AJ29" i="1"/>
  <c r="AJ28" i="1"/>
  <c r="AI32" i="1"/>
  <c r="AI31" i="1"/>
  <c r="AI30" i="1"/>
  <c r="AI29" i="1"/>
  <c r="AI28" i="1"/>
  <c r="AI22" i="1"/>
  <c r="AI21" i="1"/>
  <c r="AI20" i="1"/>
  <c r="AI19" i="1"/>
  <c r="AI18" i="1"/>
  <c r="I68" i="5"/>
  <c r="I69" i="5"/>
  <c r="I20" i="5"/>
  <c r="AJ12" i="1"/>
  <c r="AJ11" i="1"/>
  <c r="AJ10" i="1"/>
  <c r="AJ9" i="1"/>
  <c r="AJ8" i="1"/>
  <c r="AI12" i="1"/>
  <c r="AI11" i="1"/>
  <c r="AI10" i="1"/>
  <c r="AI8" i="1"/>
  <c r="AI65" i="1" l="1"/>
  <c r="AI33" i="1"/>
  <c r="AJ99" i="1"/>
  <c r="AJ65" i="1"/>
  <c r="AI79" i="1"/>
  <c r="AI99" i="1"/>
  <c r="AJ33" i="1"/>
  <c r="AJ55" i="1"/>
  <c r="AI89" i="1"/>
  <c r="AI109" i="1"/>
  <c r="AI23" i="1"/>
  <c r="AJ45" i="1"/>
  <c r="AJ89" i="1"/>
  <c r="AJ109" i="1"/>
  <c r="AJ79" i="1"/>
  <c r="AI55" i="1"/>
  <c r="AI45" i="1"/>
  <c r="AI13" i="1"/>
  <c r="AJ13" i="1"/>
  <c r="I4" i="5" l="1"/>
  <c r="F2" i="4"/>
  <c r="A1" i="5" l="1"/>
  <c r="I12" i="5"/>
  <c r="H111" i="5" l="1"/>
  <c r="G111" i="5"/>
  <c r="G16" i="4" s="1"/>
  <c r="F111" i="5"/>
  <c r="G13" i="4" s="1"/>
  <c r="E111" i="5"/>
  <c r="D111" i="5"/>
  <c r="H110" i="5"/>
  <c r="F19" i="4" s="1"/>
  <c r="G110" i="5"/>
  <c r="F16" i="4" s="1"/>
  <c r="F110" i="5"/>
  <c r="F13" i="4" s="1"/>
  <c r="E110" i="5"/>
  <c r="F10" i="4" s="1"/>
  <c r="D110" i="5"/>
  <c r="F7" i="4" s="1"/>
  <c r="H109" i="5"/>
  <c r="G109" i="5"/>
  <c r="E16" i="4" s="1"/>
  <c r="F109" i="5"/>
  <c r="E13" i="4" s="1"/>
  <c r="E109" i="5"/>
  <c r="E10" i="4" s="1"/>
  <c r="D109" i="5"/>
  <c r="H108" i="5"/>
  <c r="G108" i="5"/>
  <c r="F108" i="5"/>
  <c r="D13" i="4" s="1"/>
  <c r="E108" i="5"/>
  <c r="D10" i="4" s="1"/>
  <c r="D108" i="5"/>
  <c r="D7" i="4" s="1"/>
  <c r="H107" i="5"/>
  <c r="G107" i="5"/>
  <c r="F107" i="5"/>
  <c r="E107" i="5"/>
  <c r="D107" i="5"/>
  <c r="I106" i="5"/>
  <c r="I105" i="5"/>
  <c r="I104" i="5"/>
  <c r="I103" i="5"/>
  <c r="I102" i="5"/>
  <c r="I101" i="5"/>
  <c r="I100" i="5"/>
  <c r="H99" i="5"/>
  <c r="G99" i="5"/>
  <c r="F99" i="5"/>
  <c r="E99" i="5"/>
  <c r="D99" i="5"/>
  <c r="I98" i="5"/>
  <c r="I97" i="5"/>
  <c r="I96" i="5"/>
  <c r="I95" i="5"/>
  <c r="I94" i="5"/>
  <c r="I93" i="5"/>
  <c r="I92" i="5"/>
  <c r="I91" i="5"/>
  <c r="I90" i="5"/>
  <c r="I89" i="5"/>
  <c r="H88" i="5"/>
  <c r="G88" i="5"/>
  <c r="F88" i="5"/>
  <c r="E88" i="5"/>
  <c r="D88" i="5"/>
  <c r="I87" i="5"/>
  <c r="I86" i="5"/>
  <c r="I85" i="5"/>
  <c r="I84" i="5"/>
  <c r="I83" i="5"/>
  <c r="I82" i="5"/>
  <c r="I81" i="5"/>
  <c r="I80" i="5"/>
  <c r="I79" i="5"/>
  <c r="I78" i="5"/>
  <c r="I77" i="5"/>
  <c r="H76" i="5"/>
  <c r="G76" i="5"/>
  <c r="F76" i="5"/>
  <c r="E76" i="5"/>
  <c r="D76" i="5"/>
  <c r="I75" i="5"/>
  <c r="I74" i="5"/>
  <c r="I73" i="5"/>
  <c r="I72" i="5"/>
  <c r="I71" i="5"/>
  <c r="I70" i="5"/>
  <c r="H66" i="5"/>
  <c r="G18" i="4" s="1"/>
  <c r="G66" i="5"/>
  <c r="G15" i="4" s="1"/>
  <c r="F66" i="5"/>
  <c r="G12" i="4" s="1"/>
  <c r="E66" i="5"/>
  <c r="G9" i="4" s="1"/>
  <c r="D66" i="5"/>
  <c r="H65" i="5"/>
  <c r="G65" i="5"/>
  <c r="F15" i="4" s="1"/>
  <c r="F65" i="5"/>
  <c r="F12" i="4" s="1"/>
  <c r="E65" i="5"/>
  <c r="F9" i="4" s="1"/>
  <c r="D65" i="5"/>
  <c r="H64" i="5"/>
  <c r="E18" i="4" s="1"/>
  <c r="G64" i="5"/>
  <c r="E15" i="4" s="1"/>
  <c r="F64" i="5"/>
  <c r="E64" i="5"/>
  <c r="D64" i="5"/>
  <c r="H63" i="5"/>
  <c r="D18" i="4" s="1"/>
  <c r="G63" i="5"/>
  <c r="D15" i="4" s="1"/>
  <c r="F63" i="5"/>
  <c r="D12" i="4" s="1"/>
  <c r="E63" i="5"/>
  <c r="D63" i="5"/>
  <c r="H62" i="5"/>
  <c r="G62" i="5"/>
  <c r="F62" i="5"/>
  <c r="E62" i="5"/>
  <c r="D62" i="5"/>
  <c r="I61" i="5"/>
  <c r="I60" i="5"/>
  <c r="I59" i="5"/>
  <c r="I58" i="5"/>
  <c r="I57" i="5"/>
  <c r="I56" i="5"/>
  <c r="I55" i="5"/>
  <c r="I54" i="5"/>
  <c r="H53" i="5"/>
  <c r="G53" i="5"/>
  <c r="F53" i="5"/>
  <c r="E53" i="5"/>
  <c r="D53" i="5"/>
  <c r="I52" i="5"/>
  <c r="I51" i="5"/>
  <c r="I50" i="5"/>
  <c r="I49" i="5"/>
  <c r="I48" i="5"/>
  <c r="I47" i="5"/>
  <c r="I46" i="5"/>
  <c r="I45" i="5"/>
  <c r="H44" i="5"/>
  <c r="G44" i="5"/>
  <c r="F44" i="5"/>
  <c r="E44" i="5"/>
  <c r="D44" i="5"/>
  <c r="I43" i="5"/>
  <c r="I42" i="5"/>
  <c r="I41" i="5"/>
  <c r="I40" i="5"/>
  <c r="I39" i="5"/>
  <c r="I38" i="5"/>
  <c r="I37" i="5"/>
  <c r="I36" i="5"/>
  <c r="H35" i="5"/>
  <c r="G35" i="5"/>
  <c r="F35" i="5"/>
  <c r="E35" i="5"/>
  <c r="D35" i="5"/>
  <c r="I34" i="5"/>
  <c r="I33" i="5"/>
  <c r="I32" i="5"/>
  <c r="I31" i="5"/>
  <c r="I30" i="5"/>
  <c r="I29" i="5"/>
  <c r="H28" i="5"/>
  <c r="G28" i="5"/>
  <c r="F28" i="5"/>
  <c r="E28" i="5"/>
  <c r="D28" i="5"/>
  <c r="I25" i="5"/>
  <c r="I24" i="5"/>
  <c r="I23" i="5"/>
  <c r="I22" i="5"/>
  <c r="I21" i="5"/>
  <c r="P19" i="5"/>
  <c r="I19" i="5"/>
  <c r="I18" i="5"/>
  <c r="I17" i="5"/>
  <c r="I16" i="5"/>
  <c r="I15" i="5"/>
  <c r="H14" i="5"/>
  <c r="G14" i="5"/>
  <c r="F14" i="5"/>
  <c r="E14" i="5"/>
  <c r="D14" i="5"/>
  <c r="I13" i="5"/>
  <c r="I11" i="5"/>
  <c r="I10" i="5"/>
  <c r="I9" i="5"/>
  <c r="I8" i="5"/>
  <c r="I7" i="5"/>
  <c r="I6" i="5"/>
  <c r="I5" i="5"/>
  <c r="P15" i="5" l="1"/>
  <c r="Q14" i="5"/>
  <c r="Q15" i="5" s="1"/>
  <c r="I66" i="5"/>
  <c r="D115" i="5"/>
  <c r="I64" i="5"/>
  <c r="I110" i="5"/>
  <c r="I88" i="5"/>
  <c r="J88" i="5" s="1"/>
  <c r="D114" i="5"/>
  <c r="H114" i="5"/>
  <c r="E17" i="4"/>
  <c r="F14" i="4"/>
  <c r="I14" i="5"/>
  <c r="I53" i="5"/>
  <c r="I62" i="5"/>
  <c r="J53" i="5" s="1"/>
  <c r="H15" i="4"/>
  <c r="F114" i="5"/>
  <c r="E12" i="4"/>
  <c r="E14" i="4" s="1"/>
  <c r="F11" i="4"/>
  <c r="I107" i="5"/>
  <c r="J107" i="5" s="1"/>
  <c r="E116" i="5"/>
  <c r="G115" i="5"/>
  <c r="E7" i="4"/>
  <c r="E67" i="5"/>
  <c r="D9" i="4"/>
  <c r="F17" i="4"/>
  <c r="G14" i="4"/>
  <c r="H13" i="4"/>
  <c r="E19" i="4"/>
  <c r="E20" i="4" s="1"/>
  <c r="D14" i="4"/>
  <c r="E114" i="5"/>
  <c r="E9" i="4"/>
  <c r="E11" i="4" s="1"/>
  <c r="H115" i="5"/>
  <c r="F18" i="4"/>
  <c r="F20" i="4" s="1"/>
  <c r="G17" i="4"/>
  <c r="I109" i="5"/>
  <c r="E115" i="5"/>
  <c r="D116" i="5"/>
  <c r="H116" i="5"/>
  <c r="I108" i="5"/>
  <c r="G112" i="5"/>
  <c r="H112" i="5"/>
  <c r="G19" i="4"/>
  <c r="G20" i="4" s="1"/>
  <c r="D16" i="4"/>
  <c r="H16" i="4" s="1"/>
  <c r="H113" i="5"/>
  <c r="D19" i="4"/>
  <c r="I44" i="5"/>
  <c r="J44" i="5" s="1"/>
  <c r="I65" i="5"/>
  <c r="F67" i="5"/>
  <c r="I35" i="5"/>
  <c r="G114" i="5"/>
  <c r="F115" i="5"/>
  <c r="I28" i="5"/>
  <c r="J28" i="5" s="1"/>
  <c r="D67" i="5"/>
  <c r="G67" i="5"/>
  <c r="G116" i="5"/>
  <c r="G113" i="5"/>
  <c r="F113" i="5"/>
  <c r="G10" i="4"/>
  <c r="G11" i="4" s="1"/>
  <c r="I111" i="5"/>
  <c r="I99" i="5"/>
  <c r="J99" i="5" s="1"/>
  <c r="E112" i="5"/>
  <c r="F116" i="5"/>
  <c r="G7" i="4"/>
  <c r="H7" i="4" s="1"/>
  <c r="D112" i="5"/>
  <c r="J35" i="5"/>
  <c r="H67" i="5"/>
  <c r="F112" i="5"/>
  <c r="I63" i="5"/>
  <c r="D113" i="5"/>
  <c r="J67" i="5"/>
  <c r="E113" i="5"/>
  <c r="I76" i="5"/>
  <c r="I112" i="5" s="1"/>
  <c r="O15" i="5" l="1"/>
  <c r="Q22" i="5"/>
  <c r="Q24" i="5" s="1"/>
  <c r="Q25" i="5" s="1"/>
  <c r="I115" i="5"/>
  <c r="I67" i="5"/>
  <c r="I113" i="5"/>
  <c r="H19" i="4"/>
  <c r="D17" i="4"/>
  <c r="I114" i="5"/>
  <c r="J62" i="5"/>
  <c r="I116" i="5"/>
  <c r="H117" i="5"/>
  <c r="D117" i="5"/>
  <c r="J14" i="5"/>
  <c r="H12" i="4"/>
  <c r="E22" i="4"/>
  <c r="D22" i="4"/>
  <c r="H10" i="4"/>
  <c r="D20" i="4"/>
  <c r="E117" i="5"/>
  <c r="H9" i="4"/>
  <c r="D11" i="4"/>
  <c r="G22" i="4"/>
  <c r="H18" i="4"/>
  <c r="J76" i="5"/>
  <c r="G117" i="5"/>
  <c r="F117" i="5"/>
  <c r="J112" i="5"/>
  <c r="P22" i="5"/>
  <c r="Q23" i="5" l="1"/>
  <c r="Q29" i="5"/>
  <c r="Q30" i="5" s="1"/>
  <c r="I117" i="5"/>
  <c r="J117" i="5" s="1"/>
  <c r="H20" i="4"/>
  <c r="H11" i="4"/>
  <c r="P24" i="5"/>
  <c r="P23" i="5"/>
  <c r="P29" i="5" l="1"/>
  <c r="P30" i="5" s="1"/>
  <c r="P25" i="5"/>
  <c r="G6" i="4" l="1"/>
  <c r="F6" i="4"/>
  <c r="E6" i="4"/>
  <c r="D6" i="4"/>
  <c r="E21" i="4" l="1"/>
  <c r="E23" i="4" s="1"/>
  <c r="E8" i="4"/>
  <c r="H6" i="4"/>
  <c r="H8" i="4" s="1"/>
  <c r="D21" i="4"/>
  <c r="D8" i="4"/>
  <c r="F8" i="4"/>
  <c r="F21" i="4"/>
  <c r="G21" i="4"/>
  <c r="G23" i="4" s="1"/>
  <c r="G8" i="4"/>
  <c r="H21" i="4" l="1"/>
  <c r="D23" i="4"/>
  <c r="F22" i="4"/>
  <c r="H22" i="4" s="1"/>
  <c r="F23" i="4" l="1"/>
  <c r="H23" i="4"/>
  <c r="H14" i="4"/>
  <c r="H17" i="4"/>
</calcChain>
</file>

<file path=xl/comments1.xml><?xml version="1.0" encoding="utf-8"?>
<comments xmlns="http://schemas.openxmlformats.org/spreadsheetml/2006/main">
  <authors>
    <author>山梨県</author>
  </authors>
  <commentList>
    <comment ref="O16" authorId="0" shapeId="0">
      <text>
        <r>
          <rPr>
            <b/>
            <sz val="9"/>
            <color indexed="81"/>
            <rFont val="ＭＳ Ｐゴシック"/>
            <family val="3"/>
            <charset val="128"/>
          </rPr>
          <t>括弧内に手当名入力</t>
        </r>
      </text>
    </comment>
    <comment ref="Q17" authorId="0" shapeId="0">
      <text>
        <r>
          <rPr>
            <b/>
            <sz val="9"/>
            <color indexed="81"/>
            <rFont val="ＭＳ Ｐゴシック"/>
            <family val="3"/>
            <charset val="128"/>
          </rPr>
          <t>括弧内に１人当の金額入力</t>
        </r>
      </text>
    </comment>
  </commentList>
</comments>
</file>

<file path=xl/comments2.xml><?xml version="1.0" encoding="utf-8"?>
<comments xmlns="http://schemas.openxmlformats.org/spreadsheetml/2006/main">
  <authors>
    <author>山梨県</author>
  </authors>
  <commentList>
    <comment ref="F9" authorId="0" shapeId="0">
      <text>
        <r>
          <rPr>
            <b/>
            <sz val="9"/>
            <color indexed="81"/>
            <rFont val="ＭＳ Ｐゴシック"/>
            <family val="3"/>
            <charset val="128"/>
          </rPr>
          <t>上限１4０日</t>
        </r>
      </text>
    </comment>
    <comment ref="I9" authorId="0" shapeId="0">
      <text>
        <r>
          <rPr>
            <b/>
            <sz val="9"/>
            <color indexed="81"/>
            <rFont val="ＭＳ Ｐゴシック"/>
            <family val="3"/>
            <charset val="128"/>
          </rPr>
          <t>上限１４０日</t>
        </r>
      </text>
    </comment>
    <comment ref="L9" authorId="0" shapeId="0">
      <text>
        <r>
          <rPr>
            <b/>
            <sz val="9"/>
            <color indexed="81"/>
            <rFont val="ＭＳ Ｐゴシック"/>
            <family val="3"/>
            <charset val="128"/>
          </rPr>
          <t>上限１４０日</t>
        </r>
        <r>
          <rPr>
            <sz val="9"/>
            <color indexed="81"/>
            <rFont val="ＭＳ Ｐゴシック"/>
            <family val="3"/>
            <charset val="128"/>
          </rPr>
          <t xml:space="preserve">
</t>
        </r>
      </text>
    </comment>
    <comment ref="F10" authorId="0" shapeId="0">
      <text>
        <r>
          <rPr>
            <b/>
            <sz val="9"/>
            <color indexed="81"/>
            <rFont val="ＭＳ Ｐゴシック"/>
            <family val="3"/>
            <charset val="128"/>
          </rPr>
          <t>最大８ヶ月</t>
        </r>
      </text>
    </comment>
    <comment ref="I10" authorId="0" shapeId="0">
      <text>
        <r>
          <rPr>
            <b/>
            <sz val="9"/>
            <color indexed="81"/>
            <rFont val="ＭＳ Ｐゴシック"/>
            <family val="3"/>
            <charset val="128"/>
          </rPr>
          <t>最大８ヶ月</t>
        </r>
      </text>
    </comment>
    <comment ref="L10" authorId="0" shapeId="0">
      <text>
        <r>
          <rPr>
            <b/>
            <sz val="9"/>
            <color indexed="81"/>
            <rFont val="ＭＳ Ｐゴシック"/>
            <family val="3"/>
            <charset val="128"/>
          </rPr>
          <t>最大８ヶ月</t>
        </r>
        <r>
          <rPr>
            <sz val="9"/>
            <color indexed="81"/>
            <rFont val="ＭＳ Ｐゴシック"/>
            <family val="3"/>
            <charset val="128"/>
          </rPr>
          <t xml:space="preserve">
</t>
        </r>
      </text>
    </comment>
    <comment ref="F12" authorId="0" shapeId="0">
      <text>
        <r>
          <rPr>
            <b/>
            <sz val="9"/>
            <color indexed="81"/>
            <rFont val="ＭＳ Ｐゴシック"/>
            <family val="3"/>
            <charset val="128"/>
          </rPr>
          <t>最大８ヶ月</t>
        </r>
      </text>
    </comment>
    <comment ref="I12" authorId="0" shapeId="0">
      <text>
        <r>
          <rPr>
            <b/>
            <sz val="9"/>
            <color indexed="81"/>
            <rFont val="ＭＳ Ｐゴシック"/>
            <family val="3"/>
            <charset val="128"/>
          </rPr>
          <t>最大８ヶ月</t>
        </r>
      </text>
    </comment>
    <comment ref="L12" authorId="0" shapeId="0">
      <text>
        <r>
          <rPr>
            <b/>
            <sz val="9"/>
            <color indexed="81"/>
            <rFont val="ＭＳ Ｐゴシック"/>
            <family val="3"/>
            <charset val="128"/>
          </rPr>
          <t>最大８ヶ月</t>
        </r>
      </text>
    </comment>
    <comment ref="F13" authorId="0" shapeId="0">
      <text>
        <r>
          <rPr>
            <b/>
            <sz val="9"/>
            <color indexed="81"/>
            <rFont val="ＭＳ Ｐゴシック"/>
            <family val="3"/>
            <charset val="128"/>
          </rPr>
          <t>最大８ヶ月</t>
        </r>
      </text>
    </comment>
    <comment ref="F14" authorId="0" shapeId="0">
      <text>
        <r>
          <rPr>
            <b/>
            <sz val="9"/>
            <color indexed="81"/>
            <rFont val="ＭＳ Ｐゴシック"/>
            <family val="3"/>
            <charset val="128"/>
          </rPr>
          <t>最大８ヶ月</t>
        </r>
      </text>
    </comment>
    <comment ref="I14" authorId="0" shapeId="0">
      <text>
        <r>
          <rPr>
            <b/>
            <sz val="9"/>
            <color indexed="81"/>
            <rFont val="ＭＳ Ｐゴシック"/>
            <family val="3"/>
            <charset val="128"/>
          </rPr>
          <t>最大８ヶ月</t>
        </r>
      </text>
    </comment>
    <comment ref="L14" authorId="0" shapeId="0">
      <text>
        <r>
          <rPr>
            <b/>
            <sz val="9"/>
            <color indexed="81"/>
            <rFont val="ＭＳ Ｐゴシック"/>
            <family val="3"/>
            <charset val="128"/>
          </rPr>
          <t>最大８ヶ月</t>
        </r>
      </text>
    </comment>
    <comment ref="H15" authorId="0" shapeId="0">
      <text>
        <r>
          <rPr>
            <b/>
            <sz val="9"/>
            <color indexed="81"/>
            <rFont val="ＭＳ Ｐゴシック"/>
            <family val="3"/>
            <charset val="128"/>
          </rPr>
          <t>トライアル雇用で利用した場合は空欄。</t>
        </r>
        <r>
          <rPr>
            <sz val="9"/>
            <color indexed="81"/>
            <rFont val="ＭＳ Ｐゴシック"/>
            <family val="3"/>
            <charset val="128"/>
          </rPr>
          <t xml:space="preserve">
</t>
        </r>
      </text>
    </comment>
    <comment ref="F18" authorId="0" shapeId="0">
      <text>
        <r>
          <rPr>
            <b/>
            <sz val="9"/>
            <color indexed="81"/>
            <rFont val="ＭＳ Ｐゴシック"/>
            <family val="3"/>
            <charset val="128"/>
          </rPr>
          <t>最大８ヶ月</t>
        </r>
      </text>
    </comment>
    <comment ref="G18" authorId="0" shapeId="0">
      <text>
        <r>
          <rPr>
            <b/>
            <sz val="9"/>
            <color indexed="81"/>
            <rFont val="ＭＳ Ｐゴシック"/>
            <family val="3"/>
            <charset val="128"/>
          </rPr>
          <t>女性研修生のみ</t>
        </r>
      </text>
    </comment>
    <comment ref="I18" authorId="0" shapeId="0">
      <text>
        <r>
          <rPr>
            <b/>
            <sz val="9"/>
            <color indexed="81"/>
            <rFont val="ＭＳ Ｐゴシック"/>
            <family val="3"/>
            <charset val="128"/>
          </rPr>
          <t>最大８ヶ月</t>
        </r>
      </text>
    </comment>
    <comment ref="J18" authorId="0" shapeId="0">
      <text>
        <r>
          <rPr>
            <b/>
            <sz val="9"/>
            <color indexed="81"/>
            <rFont val="ＭＳ Ｐゴシック"/>
            <family val="3"/>
            <charset val="128"/>
          </rPr>
          <t>女性研修生のみ</t>
        </r>
      </text>
    </comment>
    <comment ref="L18" authorId="0" shapeId="0">
      <text>
        <r>
          <rPr>
            <b/>
            <sz val="9"/>
            <color indexed="81"/>
            <rFont val="ＭＳ Ｐゴシック"/>
            <family val="3"/>
            <charset val="128"/>
          </rPr>
          <t>最大８ヶ月</t>
        </r>
      </text>
    </comment>
    <comment ref="M18" authorId="0" shapeId="0">
      <text>
        <r>
          <rPr>
            <b/>
            <sz val="9"/>
            <color indexed="81"/>
            <rFont val="ＭＳ Ｐゴシック"/>
            <family val="3"/>
            <charset val="128"/>
          </rPr>
          <t>女性研修生のみ</t>
        </r>
      </text>
    </comment>
    <comment ref="E33" authorId="0" shapeId="0">
      <text>
        <r>
          <rPr>
            <b/>
            <sz val="9"/>
            <color indexed="81"/>
            <rFont val="ＭＳ Ｐゴシック"/>
            <family val="3"/>
            <charset val="128"/>
          </rPr>
          <t>上限６０日</t>
        </r>
      </text>
    </comment>
    <comment ref="E34" authorId="0" shapeId="0">
      <text>
        <r>
          <rPr>
            <b/>
            <sz val="9"/>
            <color indexed="81"/>
            <rFont val="ＭＳ Ｐゴシック"/>
            <family val="3"/>
            <charset val="128"/>
          </rPr>
          <t>最大３ヶ月</t>
        </r>
      </text>
    </comment>
    <comment ref="E36" authorId="0" shapeId="0">
      <text>
        <r>
          <rPr>
            <b/>
            <sz val="9"/>
            <color indexed="81"/>
            <rFont val="ＭＳ Ｐゴシック"/>
            <family val="3"/>
            <charset val="128"/>
          </rPr>
          <t>最大３ヶ月</t>
        </r>
      </text>
    </comment>
    <comment ref="I48" authorId="0" shapeId="0">
      <text>
        <r>
          <rPr>
            <b/>
            <sz val="9"/>
            <color indexed="81"/>
            <rFont val="MS P ゴシック"/>
            <family val="3"/>
            <charset val="128"/>
          </rPr>
          <t>養成計画の内容を記入
（例）
現在FW研修中(FW1-1名、FW2-1名)の者を研修を継続して１、２年次にＦＷとして養成。
１年次と３年次に新規採用した者を３年次５年次にＦＷとして養成。
また、ＦL及びＦＭ研修は1年次に各1名養成。　　　など</t>
        </r>
      </text>
    </comment>
  </commentList>
</comments>
</file>

<file path=xl/sharedStrings.xml><?xml version="1.0" encoding="utf-8"?>
<sst xmlns="http://schemas.openxmlformats.org/spreadsheetml/2006/main" count="548" uniqueCount="273">
  <si>
    <t>必要資金額</t>
    <rPh sb="0" eb="2">
      <t>ヒツヨウ</t>
    </rPh>
    <rPh sb="2" eb="5">
      <t>シキンガク</t>
    </rPh>
    <phoneticPr fontId="1"/>
  </si>
  <si>
    <t>自己資金</t>
    <rPh sb="0" eb="2">
      <t>ジコ</t>
    </rPh>
    <rPh sb="2" eb="4">
      <t>シキン</t>
    </rPh>
    <phoneticPr fontId="1"/>
  </si>
  <si>
    <t>補助金等</t>
    <rPh sb="0" eb="3">
      <t>ホジョキン</t>
    </rPh>
    <rPh sb="3" eb="4">
      <t>トウ</t>
    </rPh>
    <phoneticPr fontId="1"/>
  </si>
  <si>
    <t>（単位：千円）</t>
    <rPh sb="1" eb="3">
      <t>タンイ</t>
    </rPh>
    <rPh sb="4" eb="6">
      <t>センエン</t>
    </rPh>
    <phoneticPr fontId="1"/>
  </si>
  <si>
    <t>（事業量の安定的確保、生産性の向上、林業労働者のキャリア形成支援、その他の事業の合理化）</t>
    <rPh sb="1" eb="4">
      <t>ジギョウリョウ</t>
    </rPh>
    <rPh sb="5" eb="7">
      <t>アンテイ</t>
    </rPh>
    <rPh sb="7" eb="8">
      <t>テキ</t>
    </rPh>
    <rPh sb="8" eb="10">
      <t>カクホ</t>
    </rPh>
    <rPh sb="11" eb="14">
      <t>セイサンセイ</t>
    </rPh>
    <rPh sb="15" eb="17">
      <t>コウジョウ</t>
    </rPh>
    <rPh sb="18" eb="20">
      <t>リンギョウ</t>
    </rPh>
    <rPh sb="20" eb="23">
      <t>ロウドウシャ</t>
    </rPh>
    <rPh sb="28" eb="30">
      <t>ケイセイ</t>
    </rPh>
    <rPh sb="30" eb="32">
      <t>シエン</t>
    </rPh>
    <rPh sb="35" eb="36">
      <t>タ</t>
    </rPh>
    <rPh sb="37" eb="39">
      <t>ジギョウ</t>
    </rPh>
    <rPh sb="40" eb="43">
      <t>ゴウリカ</t>
    </rPh>
    <phoneticPr fontId="1"/>
  </si>
  <si>
    <t>合　　　　計</t>
  </si>
  <si>
    <t>事業の合理化</t>
  </si>
  <si>
    <t>雇用管理の改善</t>
  </si>
  <si>
    <t>合　　計</t>
  </si>
  <si>
    <t>５　年　次</t>
  </si>
  <si>
    <t>４　年　次</t>
  </si>
  <si>
    <t>３　年　次</t>
  </si>
  <si>
    <t>２　年　次</t>
  </si>
  <si>
    <t>１　年　次</t>
  </si>
  <si>
    <t>合計</t>
  </si>
  <si>
    <t>補助金</t>
  </si>
  <si>
    <t>市中銀行</t>
  </si>
  <si>
    <t>制度資金</t>
  </si>
  <si>
    <t>自己資金</t>
  </si>
  <si>
    <t>調　　　達　　　方　　　法</t>
  </si>
  <si>
    <t>項　　　　目</t>
  </si>
  <si>
    <t>年　次</t>
  </si>
  <si>
    <t>単位：千円</t>
    <rPh sb="0" eb="2">
      <t>タンイ</t>
    </rPh>
    <rPh sb="3" eb="5">
      <t>センエン</t>
    </rPh>
    <phoneticPr fontId="4"/>
  </si>
  <si>
    <t>　　ウ　資金調達方法</t>
    <rPh sb="4" eb="6">
      <t>シキン</t>
    </rPh>
    <rPh sb="6" eb="8">
      <t>チョウタツ</t>
    </rPh>
    <rPh sb="8" eb="10">
      <t>ホウホウ</t>
    </rPh>
    <phoneticPr fontId="4"/>
  </si>
  <si>
    <t>　</t>
    <phoneticPr fontId="6"/>
  </si>
  <si>
    <t>４　（ ３ ）</t>
    <phoneticPr fontId="6"/>
  </si>
  <si>
    <t>総合計</t>
    <rPh sb="0" eb="3">
      <t>ソウゴウケイ</t>
    </rPh>
    <phoneticPr fontId="4"/>
  </si>
  <si>
    <t>補助金</t>
    <rPh sb="0" eb="3">
      <t>ホジョキン</t>
    </rPh>
    <phoneticPr fontId="4"/>
  </si>
  <si>
    <t>市中資金</t>
    <rPh sb="0" eb="2">
      <t>シチュウ</t>
    </rPh>
    <rPh sb="2" eb="4">
      <t>シキン</t>
    </rPh>
    <phoneticPr fontId="4"/>
  </si>
  <si>
    <t>制度資金</t>
    <rPh sb="0" eb="2">
      <t>セイド</t>
    </rPh>
    <rPh sb="2" eb="4">
      <t>シキン</t>
    </rPh>
    <phoneticPr fontId="6"/>
  </si>
  <si>
    <t>自己資金</t>
    <rPh sb="0" eb="2">
      <t>ジコ</t>
    </rPh>
    <rPh sb="2" eb="4">
      <t>シキン</t>
    </rPh>
    <phoneticPr fontId="4"/>
  </si>
  <si>
    <t>合計</t>
    <rPh sb="0" eb="2">
      <t>ゴウケイ</t>
    </rPh>
    <phoneticPr fontId="4"/>
  </si>
  <si>
    <t>制度資金</t>
    <rPh sb="0" eb="2">
      <t>セイド</t>
    </rPh>
    <rPh sb="2" eb="4">
      <t>シキン</t>
    </rPh>
    <phoneticPr fontId="4"/>
  </si>
  <si>
    <t>計</t>
    <rPh sb="0" eb="1">
      <t>ケイ</t>
    </rPh>
    <phoneticPr fontId="4"/>
  </si>
  <si>
    <t>補助金</t>
    <rPh sb="0" eb="3">
      <t>ホジョキン</t>
    </rPh>
    <phoneticPr fontId="6"/>
  </si>
  <si>
    <t>事業量の安定的確保</t>
    <rPh sb="0" eb="3">
      <t>ジギョウリョウ</t>
    </rPh>
    <rPh sb="4" eb="6">
      <t>アンテイ</t>
    </rPh>
    <rPh sb="6" eb="7">
      <t>テキ</t>
    </rPh>
    <rPh sb="7" eb="9">
      <t>カクホ</t>
    </rPh>
    <phoneticPr fontId="4"/>
  </si>
  <si>
    <t>生産性の向上</t>
    <rPh sb="0" eb="3">
      <t>セイサンセイ</t>
    </rPh>
    <rPh sb="4" eb="6">
      <t>コウジョウ</t>
    </rPh>
    <phoneticPr fontId="4"/>
  </si>
  <si>
    <t>雇用管理の改善　計</t>
    <rPh sb="0" eb="2">
      <t>コヨウ</t>
    </rPh>
    <rPh sb="2" eb="4">
      <t>カンリ</t>
    </rPh>
    <rPh sb="5" eb="7">
      <t>カイゼン</t>
    </rPh>
    <rPh sb="8" eb="9">
      <t>ケイ</t>
    </rPh>
    <phoneticPr fontId="4"/>
  </si>
  <si>
    <t>その他雇用管理の改善</t>
    <rPh sb="2" eb="3">
      <t>タ</t>
    </rPh>
    <rPh sb="3" eb="5">
      <t>コヨウ</t>
    </rPh>
    <rPh sb="5" eb="7">
      <t>カンリ</t>
    </rPh>
    <rPh sb="8" eb="10">
      <t>カイゼン</t>
    </rPh>
    <phoneticPr fontId="4"/>
  </si>
  <si>
    <t>高年齢雇用者の活躍の促進</t>
    <rPh sb="0" eb="3">
      <t>コウネンレイ</t>
    </rPh>
    <rPh sb="3" eb="6">
      <t>コヨウシャ</t>
    </rPh>
    <rPh sb="7" eb="9">
      <t>カツヤク</t>
    </rPh>
    <rPh sb="10" eb="12">
      <t>ソクシン</t>
    </rPh>
    <phoneticPr fontId="4"/>
  </si>
  <si>
    <t>賞与有り</t>
    <rPh sb="0" eb="2">
      <t>ショウヨ</t>
    </rPh>
    <rPh sb="2" eb="3">
      <t>ア</t>
    </rPh>
    <phoneticPr fontId="6"/>
  </si>
  <si>
    <t>年間費用</t>
    <rPh sb="0" eb="2">
      <t>ネンカン</t>
    </rPh>
    <rPh sb="2" eb="4">
      <t>ヒヨウ</t>
    </rPh>
    <phoneticPr fontId="6"/>
  </si>
  <si>
    <t>募集・採用の改善</t>
    <rPh sb="0" eb="2">
      <t>ボシュウ</t>
    </rPh>
    <rPh sb="3" eb="5">
      <t>サイヨウ</t>
    </rPh>
    <rPh sb="6" eb="8">
      <t>カイゼン</t>
    </rPh>
    <phoneticPr fontId="4"/>
  </si>
  <si>
    <t>賞与なし</t>
    <rPh sb="0" eb="2">
      <t>ショウヨ</t>
    </rPh>
    <phoneticPr fontId="6"/>
  </si>
  <si>
    <t>費用</t>
    <rPh sb="0" eb="2">
      <t>ヒヨウ</t>
    </rPh>
    <phoneticPr fontId="6"/>
  </si>
  <si>
    <t>手当額計</t>
    <rPh sb="0" eb="2">
      <t>テアテ</t>
    </rPh>
    <rPh sb="2" eb="3">
      <t>ガク</t>
    </rPh>
    <rPh sb="3" eb="4">
      <t>ケイ</t>
    </rPh>
    <phoneticPr fontId="6"/>
  </si>
  <si>
    <t>手当額</t>
    <rPh sb="0" eb="2">
      <t>テアテ</t>
    </rPh>
    <rPh sb="2" eb="3">
      <t>ガク</t>
    </rPh>
    <phoneticPr fontId="6"/>
  </si>
  <si>
    <t>子供(　　　　　　/人)</t>
    <rPh sb="0" eb="2">
      <t>コドモ</t>
    </rPh>
    <rPh sb="10" eb="11">
      <t>ヒト</t>
    </rPh>
    <phoneticPr fontId="6"/>
  </si>
  <si>
    <t>配偶者</t>
    <rPh sb="0" eb="3">
      <t>ハイグウシャ</t>
    </rPh>
    <phoneticPr fontId="6"/>
  </si>
  <si>
    <t>扶養</t>
    <rPh sb="0" eb="2">
      <t>フヨウ</t>
    </rPh>
    <phoneticPr fontId="6"/>
  </si>
  <si>
    <t>その他
（　　　　　　　　）</t>
    <rPh sb="2" eb="3">
      <t>タ</t>
    </rPh>
    <phoneticPr fontId="6"/>
  </si>
  <si>
    <t>役職</t>
    <rPh sb="0" eb="2">
      <t>ヤクショク</t>
    </rPh>
    <phoneticPr fontId="6"/>
  </si>
  <si>
    <t>通勤</t>
    <rPh sb="0" eb="2">
      <t>ツウキン</t>
    </rPh>
    <phoneticPr fontId="6"/>
  </si>
  <si>
    <t>手当(1月)</t>
    <rPh sb="0" eb="2">
      <t>テアテ</t>
    </rPh>
    <rPh sb="4" eb="5">
      <t>ツキ</t>
    </rPh>
    <phoneticPr fontId="6"/>
  </si>
  <si>
    <t>労働条件の改善</t>
    <rPh sb="0" eb="2">
      <t>ロウドウ</t>
    </rPh>
    <rPh sb="2" eb="4">
      <t>ジョウケン</t>
    </rPh>
    <rPh sb="5" eb="7">
      <t>カイゼン</t>
    </rPh>
    <phoneticPr fontId="4"/>
  </si>
  <si>
    <t>小計</t>
    <rPh sb="0" eb="1">
      <t>ショウ</t>
    </rPh>
    <rPh sb="1" eb="2">
      <t>ケイ</t>
    </rPh>
    <phoneticPr fontId="6"/>
  </si>
  <si>
    <t>社会保険
合計</t>
    <rPh sb="0" eb="2">
      <t>シャカイ</t>
    </rPh>
    <rPh sb="2" eb="4">
      <t>ホケン</t>
    </rPh>
    <rPh sb="5" eb="7">
      <t>ゴウケイ</t>
    </rPh>
    <phoneticPr fontId="6"/>
  </si>
  <si>
    <t>保険料</t>
    <rPh sb="0" eb="2">
      <t>ホケン</t>
    </rPh>
    <phoneticPr fontId="6"/>
  </si>
  <si>
    <t>保険料率</t>
    <rPh sb="0" eb="2">
      <t>ホケン</t>
    </rPh>
    <rPh sb="2" eb="4">
      <t>リョウリツ</t>
    </rPh>
    <phoneticPr fontId="6"/>
  </si>
  <si>
    <t>介護保険該当</t>
    <rPh sb="0" eb="2">
      <t>カイゴ</t>
    </rPh>
    <rPh sb="2" eb="4">
      <t>ホケン</t>
    </rPh>
    <rPh sb="4" eb="6">
      <t>ガイトウ</t>
    </rPh>
    <phoneticPr fontId="6"/>
  </si>
  <si>
    <t>介護保険非該当</t>
    <rPh sb="0" eb="2">
      <t>カイゴ</t>
    </rPh>
    <rPh sb="2" eb="4">
      <t>ホケン</t>
    </rPh>
    <rPh sb="4" eb="7">
      <t>ヒガイトウ</t>
    </rPh>
    <phoneticPr fontId="6"/>
  </si>
  <si>
    <t>健康保険</t>
    <rPh sb="0" eb="2">
      <t>ケンコウ</t>
    </rPh>
    <rPh sb="2" eb="4">
      <t>ホケン</t>
    </rPh>
    <phoneticPr fontId="6"/>
  </si>
  <si>
    <t>厚生年金</t>
    <rPh sb="0" eb="2">
      <t>コウセイ</t>
    </rPh>
    <rPh sb="2" eb="4">
      <t>ネンキン</t>
    </rPh>
    <phoneticPr fontId="6"/>
  </si>
  <si>
    <t>雇用保険</t>
    <rPh sb="0" eb="2">
      <t>コヨウ</t>
    </rPh>
    <rPh sb="2" eb="4">
      <t>ホケン</t>
    </rPh>
    <phoneticPr fontId="6"/>
  </si>
  <si>
    <t>労災保険</t>
    <rPh sb="0" eb="2">
      <t>ロウサイ</t>
    </rPh>
    <rPh sb="2" eb="4">
      <t>ホケン</t>
    </rPh>
    <phoneticPr fontId="6"/>
  </si>
  <si>
    <t>保険料</t>
    <rPh sb="0" eb="3">
      <t>ホケンリョウ</t>
    </rPh>
    <phoneticPr fontId="6"/>
  </si>
  <si>
    <t>←プルダウン選択</t>
    <rPh sb="6" eb="8">
      <t>センタク</t>
    </rPh>
    <phoneticPr fontId="6"/>
  </si>
  <si>
    <t>４０歳未満[○]以上[×]</t>
    <rPh sb="2" eb="3">
      <t>サイ</t>
    </rPh>
    <rPh sb="3" eb="5">
      <t>ミマン</t>
    </rPh>
    <rPh sb="8" eb="10">
      <t>イジョウ</t>
    </rPh>
    <phoneticPr fontId="6"/>
  </si>
  <si>
    <t>給与月額</t>
    <rPh sb="0" eb="2">
      <t>キュウヨ</t>
    </rPh>
    <rPh sb="2" eb="4">
      <t>ゲツガク</t>
    </rPh>
    <phoneticPr fontId="6"/>
  </si>
  <si>
    <t>灰色セル自動計算</t>
    <rPh sb="0" eb="2">
      <t>ハイイロ</t>
    </rPh>
    <rPh sb="4" eb="6">
      <t>ジドウ</t>
    </rPh>
    <rPh sb="6" eb="8">
      <t>ケイサン</t>
    </rPh>
    <phoneticPr fontId="6"/>
  </si>
  <si>
    <t>入力不可</t>
    <rPh sb="0" eb="2">
      <t>ニュウリョク</t>
    </rPh>
    <rPh sb="2" eb="4">
      <t>フカ</t>
    </rPh>
    <phoneticPr fontId="6"/>
  </si>
  <si>
    <t>黄色セル手入力</t>
    <rPh sb="0" eb="2">
      <t>キイロ</t>
    </rPh>
    <rPh sb="4" eb="7">
      <t>テニュウリョク</t>
    </rPh>
    <phoneticPr fontId="6"/>
  </si>
  <si>
    <t>手入力</t>
    <rPh sb="0" eb="3">
      <t>テニュウリョク</t>
    </rPh>
    <phoneticPr fontId="6"/>
  </si>
  <si>
    <t>雇用の安定化</t>
    <rPh sb="0" eb="2">
      <t>コヨウ</t>
    </rPh>
    <rPh sb="3" eb="5">
      <t>アンテイ</t>
    </rPh>
    <rPh sb="5" eb="6">
      <t>カ</t>
    </rPh>
    <phoneticPr fontId="4"/>
  </si>
  <si>
    <t>人件費関係資金計画表</t>
    <rPh sb="0" eb="3">
      <t>ジンケンヒ</t>
    </rPh>
    <rPh sb="3" eb="5">
      <t>カンケイ</t>
    </rPh>
    <rPh sb="5" eb="7">
      <t>シキン</t>
    </rPh>
    <rPh sb="7" eb="9">
      <t>ケイカク</t>
    </rPh>
    <rPh sb="9" eb="10">
      <t>ヒョウ</t>
    </rPh>
    <phoneticPr fontId="6"/>
  </si>
  <si>
    <t>備考</t>
    <rPh sb="0" eb="2">
      <t>ビコウ</t>
    </rPh>
    <phoneticPr fontId="4"/>
  </si>
  <si>
    <t>年次</t>
    <rPh sb="0" eb="2">
      <t>ネンジ</t>
    </rPh>
    <phoneticPr fontId="4"/>
  </si>
  <si>
    <t>細目</t>
    <rPh sb="0" eb="2">
      <t>サイモク</t>
    </rPh>
    <phoneticPr fontId="4"/>
  </si>
  <si>
    <t>調達方法</t>
    <rPh sb="0" eb="2">
      <t>チョウタツ</t>
    </rPh>
    <rPh sb="2" eb="4">
      <t>ホウホウ</t>
    </rPh>
    <phoneticPr fontId="4"/>
  </si>
  <si>
    <t>項目</t>
    <rPh sb="0" eb="2">
      <t>コウモク</t>
    </rPh>
    <phoneticPr fontId="4"/>
  </si>
  <si>
    <t>(千円）</t>
    <rPh sb="1" eb="3">
      <t>センエン</t>
    </rPh>
    <phoneticPr fontId="6"/>
  </si>
  <si>
    <t>資金計画</t>
    <rPh sb="0" eb="2">
      <t>シキン</t>
    </rPh>
    <rPh sb="2" eb="4">
      <t>ケイカク</t>
    </rPh>
    <phoneticPr fontId="4"/>
  </si>
  <si>
    <t>人員輸送車</t>
    <rPh sb="0" eb="2">
      <t>ジンイン</t>
    </rPh>
    <rPh sb="2" eb="5">
      <t>ユソウシャ</t>
    </rPh>
    <phoneticPr fontId="4"/>
  </si>
  <si>
    <t>林内作業車</t>
  </si>
  <si>
    <t>ホイールローダ</t>
  </si>
  <si>
    <t>クローラローダ</t>
  </si>
  <si>
    <t>バックホー</t>
  </si>
  <si>
    <t>グラップル付トラック</t>
  </si>
  <si>
    <t>クレーン付トラック</t>
  </si>
  <si>
    <t>プロセッサ</t>
  </si>
  <si>
    <t>スイングヤーダ</t>
  </si>
  <si>
    <t>タワーヤーダ</t>
  </si>
  <si>
    <t>ハーベスタ</t>
  </si>
  <si>
    <t>フォワーダ</t>
  </si>
  <si>
    <t xml:space="preserve">トラクタ（スキッダ） </t>
  </si>
  <si>
    <t>高性能林業機械リスト</t>
    <rPh sb="0" eb="3">
      <t>コウセイノウ</t>
    </rPh>
    <rPh sb="3" eb="5">
      <t>リンギョウ</t>
    </rPh>
    <rPh sb="5" eb="7">
      <t>キカイ</t>
    </rPh>
    <phoneticPr fontId="4"/>
  </si>
  <si>
    <t>助成額計</t>
    <rPh sb="0" eb="3">
      <t>ジョセイガク</t>
    </rPh>
    <rPh sb="3" eb="4">
      <t>ケイ</t>
    </rPh>
    <phoneticPr fontId="4"/>
  </si>
  <si>
    <t>人数計</t>
    <rPh sb="0" eb="2">
      <t>ニンズウ</t>
    </rPh>
    <rPh sb="2" eb="3">
      <t>ケイ</t>
    </rPh>
    <phoneticPr fontId="4"/>
  </si>
  <si>
    <t>TR　合計</t>
    <rPh sb="3" eb="5">
      <t>ゴウケイ</t>
    </rPh>
    <phoneticPr fontId="4"/>
  </si>
  <si>
    <t>助成額　合計</t>
    <rPh sb="0" eb="3">
      <t>ジョセイガク</t>
    </rPh>
    <rPh sb="4" eb="6">
      <t>ゴウケイ</t>
    </rPh>
    <phoneticPr fontId="4"/>
  </si>
  <si>
    <t>機械等経費</t>
    <rPh sb="0" eb="3">
      <t>キカイトウ</t>
    </rPh>
    <rPh sb="3" eb="5">
      <t>ケイヒ</t>
    </rPh>
    <phoneticPr fontId="4"/>
  </si>
  <si>
    <t>安全向上対策費</t>
    <rPh sb="0" eb="2">
      <t>アンゼン</t>
    </rPh>
    <rPh sb="2" eb="4">
      <t>コウジョウ</t>
    </rPh>
    <rPh sb="4" eb="7">
      <t>タイサクヒ</t>
    </rPh>
    <phoneticPr fontId="4"/>
  </si>
  <si>
    <t>研修準備費</t>
    <rPh sb="0" eb="2">
      <t>ケンシュウ</t>
    </rPh>
    <rPh sb="2" eb="4">
      <t>ジュンビ</t>
    </rPh>
    <rPh sb="4" eb="5">
      <t>ヒ</t>
    </rPh>
    <phoneticPr fontId="4"/>
  </si>
  <si>
    <t>資材費</t>
    <rPh sb="0" eb="2">
      <t>シザイ</t>
    </rPh>
    <rPh sb="2" eb="3">
      <t>ヒ</t>
    </rPh>
    <phoneticPr fontId="4"/>
  </si>
  <si>
    <t>助成金</t>
    <rPh sb="0" eb="3">
      <t>ジョセイキン</t>
    </rPh>
    <phoneticPr fontId="4"/>
  </si>
  <si>
    <t>研修業務管理費（月）</t>
    <rPh sb="0" eb="2">
      <t>ケンシュウ</t>
    </rPh>
    <rPh sb="2" eb="4">
      <t>ギョウム</t>
    </rPh>
    <rPh sb="4" eb="7">
      <t>カンリヒ</t>
    </rPh>
    <rPh sb="8" eb="9">
      <t>ツキ</t>
    </rPh>
    <phoneticPr fontId="4"/>
  </si>
  <si>
    <t>その他経費</t>
    <rPh sb="2" eb="3">
      <t>タ</t>
    </rPh>
    <rPh sb="3" eb="5">
      <t>ケイヒ</t>
    </rPh>
    <phoneticPr fontId="4"/>
  </si>
  <si>
    <t>雇用促進支援費</t>
    <rPh sb="0" eb="2">
      <t>コヨウ</t>
    </rPh>
    <rPh sb="2" eb="4">
      <t>ソクシン</t>
    </rPh>
    <rPh sb="4" eb="6">
      <t>シエン</t>
    </rPh>
    <rPh sb="6" eb="7">
      <t>ヒ</t>
    </rPh>
    <phoneticPr fontId="4"/>
  </si>
  <si>
    <t>就業環境整備費</t>
    <rPh sb="0" eb="2">
      <t>シュウギョウ</t>
    </rPh>
    <rPh sb="2" eb="4">
      <t>カンキョウ</t>
    </rPh>
    <rPh sb="4" eb="6">
      <t>セイビ</t>
    </rPh>
    <rPh sb="6" eb="7">
      <t>ヒ</t>
    </rPh>
    <phoneticPr fontId="4"/>
  </si>
  <si>
    <t>研修
計画</t>
    <rPh sb="0" eb="2">
      <t>ケンシュウ</t>
    </rPh>
    <rPh sb="3" eb="5">
      <t>ケイカク</t>
    </rPh>
    <phoneticPr fontId="4"/>
  </si>
  <si>
    <t>労災保険料（技術習得推進費×６％）</t>
    <rPh sb="0" eb="2">
      <t>ロウサイ</t>
    </rPh>
    <rPh sb="2" eb="5">
      <t>ホケンリョウ</t>
    </rPh>
    <rPh sb="6" eb="8">
      <t>ギジュツ</t>
    </rPh>
    <rPh sb="8" eb="10">
      <t>シュウトク</t>
    </rPh>
    <rPh sb="10" eb="12">
      <t>スイシン</t>
    </rPh>
    <rPh sb="12" eb="13">
      <t>ヒ</t>
    </rPh>
    <phoneticPr fontId="4"/>
  </si>
  <si>
    <t>ＦＷ養成計画3(3)ウa</t>
    <rPh sb="2" eb="4">
      <t>ヨウセイ</t>
    </rPh>
    <rPh sb="4" eb="6">
      <t>ケイカク</t>
    </rPh>
    <phoneticPr fontId="4"/>
  </si>
  <si>
    <t>技術習得推進費（月）</t>
    <rPh sb="0" eb="2">
      <t>ギジュツ</t>
    </rPh>
    <rPh sb="2" eb="4">
      <t>シュウトク</t>
    </rPh>
    <rPh sb="4" eb="6">
      <t>スイシン</t>
    </rPh>
    <rPh sb="6" eb="7">
      <t>ヒ</t>
    </rPh>
    <rPh sb="8" eb="9">
      <t>ツキ</t>
    </rPh>
    <phoneticPr fontId="4"/>
  </si>
  <si>
    <t>研修生</t>
    <rPh sb="0" eb="3">
      <t>ケンシュウセイ</t>
    </rPh>
    <phoneticPr fontId="4"/>
  </si>
  <si>
    <t>採用計画</t>
    <rPh sb="0" eb="2">
      <t>サイヨウ</t>
    </rPh>
    <rPh sb="2" eb="4">
      <t>ケイカク</t>
    </rPh>
    <phoneticPr fontId="4"/>
  </si>
  <si>
    <t>指導費（日）</t>
    <rPh sb="0" eb="2">
      <t>シドウ</t>
    </rPh>
    <rPh sb="2" eb="3">
      <t>ヒ</t>
    </rPh>
    <rPh sb="4" eb="5">
      <t>ヒ</t>
    </rPh>
    <phoneticPr fontId="4"/>
  </si>
  <si>
    <t>計画書該当項目</t>
    <rPh sb="0" eb="3">
      <t>ケイカクショ</t>
    </rPh>
    <rPh sb="3" eb="5">
      <t>ガイトウ</t>
    </rPh>
    <rPh sb="5" eb="7">
      <t>コウモク</t>
    </rPh>
    <phoneticPr fontId="4"/>
  </si>
  <si>
    <t>5年次</t>
    <rPh sb="1" eb="3">
      <t>ネンジ</t>
    </rPh>
    <phoneticPr fontId="4"/>
  </si>
  <si>
    <t>4年次</t>
    <rPh sb="1" eb="3">
      <t>ネンジ</t>
    </rPh>
    <phoneticPr fontId="4"/>
  </si>
  <si>
    <t>3年次</t>
    <rPh sb="1" eb="3">
      <t>ネンジ</t>
    </rPh>
    <phoneticPr fontId="4"/>
  </si>
  <si>
    <t>2年次</t>
    <rPh sb="1" eb="3">
      <t>ネンジ</t>
    </rPh>
    <phoneticPr fontId="4"/>
  </si>
  <si>
    <t>1年次</t>
    <rPh sb="1" eb="3">
      <t>ネンジ</t>
    </rPh>
    <phoneticPr fontId="4"/>
  </si>
  <si>
    <t>助成額</t>
    <rPh sb="0" eb="2">
      <t>ジョセイ</t>
    </rPh>
    <rPh sb="2" eb="3">
      <t>ガク</t>
    </rPh>
    <phoneticPr fontId="4"/>
  </si>
  <si>
    <t>単価</t>
    <rPh sb="0" eb="2">
      <t>タンカ</t>
    </rPh>
    <phoneticPr fontId="4"/>
  </si>
  <si>
    <t>日数
（月数）</t>
    <rPh sb="0" eb="2">
      <t>ニッスウ</t>
    </rPh>
    <rPh sb="4" eb="6">
      <t>ツキスウ</t>
    </rPh>
    <phoneticPr fontId="4"/>
  </si>
  <si>
    <t>トライアル研修</t>
    <rPh sb="5" eb="7">
      <t>ケンシュウ</t>
    </rPh>
    <phoneticPr fontId="4"/>
  </si>
  <si>
    <t>科目</t>
    <rPh sb="0" eb="2">
      <t>カモク</t>
    </rPh>
    <phoneticPr fontId="4"/>
  </si>
  <si>
    <t>研修生数（人）</t>
    <rPh sb="0" eb="3">
      <t>ケンシュウセイ</t>
    </rPh>
    <rPh sb="3" eb="4">
      <t>スウ</t>
    </rPh>
    <rPh sb="5" eb="6">
      <t>ニン</t>
    </rPh>
    <phoneticPr fontId="4"/>
  </si>
  <si>
    <t>総合計</t>
    <rPh sb="0" eb="1">
      <t>ソウ</t>
    </rPh>
    <rPh sb="1" eb="3">
      <t>ゴウケイ</t>
    </rPh>
    <phoneticPr fontId="4"/>
  </si>
  <si>
    <t>ＦＷ３　合計</t>
    <rPh sb="4" eb="6">
      <t>ゴウケイ</t>
    </rPh>
    <phoneticPr fontId="4"/>
  </si>
  <si>
    <t>ＦＷ２　合計</t>
    <rPh sb="4" eb="6">
      <t>ゴウケイ</t>
    </rPh>
    <phoneticPr fontId="4"/>
  </si>
  <si>
    <t>ＦＷ１合計</t>
    <rPh sb="3" eb="5">
      <t>ゴウケイ</t>
    </rPh>
    <phoneticPr fontId="4"/>
  </si>
  <si>
    <t>労災保険料
（技術習得推進費×６％）</t>
    <rPh sb="0" eb="2">
      <t>ロウサイ</t>
    </rPh>
    <rPh sb="2" eb="5">
      <t>ホケンリョウ</t>
    </rPh>
    <rPh sb="7" eb="9">
      <t>ギジュツ</t>
    </rPh>
    <rPh sb="9" eb="11">
      <t>シュウトク</t>
    </rPh>
    <rPh sb="11" eb="13">
      <t>スイシン</t>
    </rPh>
    <rPh sb="13" eb="14">
      <t>ヒ</t>
    </rPh>
    <phoneticPr fontId="4"/>
  </si>
  <si>
    <t>フォレストワーカー研修（３年目）</t>
    <rPh sb="9" eb="11">
      <t>ケンシュウ</t>
    </rPh>
    <rPh sb="13" eb="15">
      <t>ネンメ</t>
    </rPh>
    <phoneticPr fontId="4"/>
  </si>
  <si>
    <t>フォレストワーカー研修（２年目）</t>
    <rPh sb="9" eb="11">
      <t>ケンシュウ</t>
    </rPh>
    <rPh sb="13" eb="15">
      <t>ネンメ</t>
    </rPh>
    <phoneticPr fontId="4"/>
  </si>
  <si>
    <t>フォレストワーカー研修（１年目）</t>
    <rPh sb="9" eb="11">
      <t>ケンシュウ</t>
    </rPh>
    <rPh sb="13" eb="15">
      <t>ネンメ</t>
    </rPh>
    <phoneticPr fontId="4"/>
  </si>
  <si>
    <t>自動入力</t>
    <rPh sb="0" eb="2">
      <t>ジドウ</t>
    </rPh>
    <rPh sb="2" eb="4">
      <t>ニュウリョク</t>
    </rPh>
    <phoneticPr fontId="4"/>
  </si>
  <si>
    <t>入力箇所</t>
    <rPh sb="0" eb="2">
      <t>ニュウリョク</t>
    </rPh>
    <rPh sb="2" eb="4">
      <t>カショ</t>
    </rPh>
    <phoneticPr fontId="4"/>
  </si>
  <si>
    <t>年間保険料（千円）←</t>
    <rPh sb="0" eb="2">
      <t>ネンカン</t>
    </rPh>
    <rPh sb="2" eb="5">
      <t>ホケンリョウ</t>
    </rPh>
    <rPh sb="6" eb="8">
      <t>センエン</t>
    </rPh>
    <phoneticPr fontId="1"/>
  </si>
  <si>
    <t>リスト</t>
    <phoneticPr fontId="4"/>
  </si>
  <si>
    <t>No</t>
    <phoneticPr fontId="4"/>
  </si>
  <si>
    <t>TR</t>
    <phoneticPr fontId="4"/>
  </si>
  <si>
    <t>ＦＭ研修</t>
    <rPh sb="2" eb="4">
      <t>ケンシュウ</t>
    </rPh>
    <phoneticPr fontId="4"/>
  </si>
  <si>
    <t>4イ</t>
    <phoneticPr fontId="4"/>
  </si>
  <si>
    <t>ＦＬ研修</t>
    <rPh sb="2" eb="4">
      <t>ケンシュウ</t>
    </rPh>
    <phoneticPr fontId="4"/>
  </si>
  <si>
    <t>助成金</t>
  </si>
  <si>
    <t>3(3)ウ(ｳ)a</t>
    <phoneticPr fontId="4"/>
  </si>
  <si>
    <t>養成
計画</t>
    <rPh sb="0" eb="2">
      <t>ヨウセイ</t>
    </rPh>
    <rPh sb="3" eb="5">
      <t>ケイカク</t>
    </rPh>
    <phoneticPr fontId="4"/>
  </si>
  <si>
    <t>ＦＬ・ＦＭ研修</t>
    <rPh sb="5" eb="7">
      <t>ケンシュウ</t>
    </rPh>
    <phoneticPr fontId="4"/>
  </si>
  <si>
    <t>ＦＷ３</t>
    <phoneticPr fontId="4"/>
  </si>
  <si>
    <t>ＦＷ２</t>
    <phoneticPr fontId="4"/>
  </si>
  <si>
    <t>3(3)ウa</t>
    <phoneticPr fontId="4"/>
  </si>
  <si>
    <t>3(3)ア(イ)</t>
    <phoneticPr fontId="4"/>
  </si>
  <si>
    <t>FW3</t>
    <phoneticPr fontId="4"/>
  </si>
  <si>
    <t>FW2</t>
    <phoneticPr fontId="4"/>
  </si>
  <si>
    <t>FW1</t>
    <phoneticPr fontId="4"/>
  </si>
  <si>
    <t>ＦＷ１</t>
    <phoneticPr fontId="4"/>
  </si>
  <si>
    <t>研修環境整備費</t>
    <rPh sb="0" eb="2">
      <t>ケンシュウ</t>
    </rPh>
    <rPh sb="2" eb="4">
      <t>カンキョウ</t>
    </rPh>
    <rPh sb="4" eb="6">
      <t>セイビ</t>
    </rPh>
    <rPh sb="6" eb="7">
      <t>ヒ</t>
    </rPh>
    <phoneticPr fontId="1"/>
  </si>
  <si>
    <t>ＦＷ１</t>
  </si>
  <si>
    <t>TR</t>
    <phoneticPr fontId="1"/>
  </si>
  <si>
    <t>FW</t>
    <phoneticPr fontId="1"/>
  </si>
  <si>
    <t>小計</t>
    <rPh sb="0" eb="2">
      <t>ショウケイ</t>
    </rPh>
    <phoneticPr fontId="1"/>
  </si>
  <si>
    <t>FW計</t>
    <rPh sb="2" eb="3">
      <t>ケイ</t>
    </rPh>
    <phoneticPr fontId="1"/>
  </si>
  <si>
    <t>会社名：</t>
    <rPh sb="0" eb="3">
      <t>カイシャメイ</t>
    </rPh>
    <phoneticPr fontId="4"/>
  </si>
  <si>
    <t>賞与</t>
    <rPh sb="0" eb="2">
      <t>ショウヨ</t>
    </rPh>
    <phoneticPr fontId="6"/>
  </si>
  <si>
    <t>事業の合理化計</t>
    <rPh sb="0" eb="2">
      <t>ジギョウ</t>
    </rPh>
    <rPh sb="3" eb="6">
      <t>ゴウリカ</t>
    </rPh>
    <rPh sb="6" eb="7">
      <t>ケイ</t>
    </rPh>
    <phoneticPr fontId="4"/>
  </si>
  <si>
    <t>夏（　　　　ヶ月分）</t>
    <rPh sb="0" eb="1">
      <t>ナツ</t>
    </rPh>
    <rPh sb="7" eb="8">
      <t>ゲツ</t>
    </rPh>
    <rPh sb="8" eb="9">
      <t>ブン</t>
    </rPh>
    <phoneticPr fontId="6"/>
  </si>
  <si>
    <t>１月当たり</t>
    <rPh sb="1" eb="2">
      <t>ゲツ</t>
    </rPh>
    <rPh sb="2" eb="3">
      <t>ア</t>
    </rPh>
    <phoneticPr fontId="6"/>
  </si>
  <si>
    <t>合計</t>
    <rPh sb="0" eb="2">
      <t>ゴウケイ</t>
    </rPh>
    <phoneticPr fontId="6"/>
  </si>
  <si>
    <t>キャリアアップ</t>
    <phoneticPr fontId="4"/>
  </si>
  <si>
    <t>その他の事業の合理化</t>
    <rPh sb="2" eb="3">
      <t>タ</t>
    </rPh>
    <rPh sb="4" eb="6">
      <t>ジギョウ</t>
    </rPh>
    <rPh sb="7" eb="10">
      <t>ゴウリカ</t>
    </rPh>
    <phoneticPr fontId="4"/>
  </si>
  <si>
    <t>労</t>
    <rPh sb="0" eb="1">
      <t>ロウ</t>
    </rPh>
    <phoneticPr fontId="4"/>
  </si>
  <si>
    <t>働</t>
    <rPh sb="0" eb="1">
      <t>ドウ</t>
    </rPh>
    <phoneticPr fontId="4"/>
  </si>
  <si>
    <t>の</t>
    <phoneticPr fontId="4"/>
  </si>
  <si>
    <t>善</t>
    <rPh sb="0" eb="1">
      <t>ゼン</t>
    </rPh>
    <phoneticPr fontId="4"/>
  </si>
  <si>
    <t>集</t>
    <rPh sb="0" eb="1">
      <t>シュウ</t>
    </rPh>
    <phoneticPr fontId="4"/>
  </si>
  <si>
    <t>改</t>
    <rPh sb="0" eb="1">
      <t>カイ</t>
    </rPh>
    <phoneticPr fontId="4"/>
  </si>
  <si>
    <t>用</t>
    <rPh sb="0" eb="1">
      <t>ヨウ</t>
    </rPh>
    <phoneticPr fontId="4"/>
  </si>
  <si>
    <t>管</t>
    <rPh sb="0" eb="1">
      <t>カン</t>
    </rPh>
    <phoneticPr fontId="4"/>
  </si>
  <si>
    <t>理</t>
    <rPh sb="0" eb="1">
      <t>リ</t>
    </rPh>
    <phoneticPr fontId="4"/>
  </si>
  <si>
    <t>の</t>
    <phoneticPr fontId="4"/>
  </si>
  <si>
    <t>業</t>
    <rPh sb="0" eb="1">
      <t>ギョウ</t>
    </rPh>
    <phoneticPr fontId="4"/>
  </si>
  <si>
    <t>の</t>
    <phoneticPr fontId="4"/>
  </si>
  <si>
    <t>化</t>
    <rPh sb="0" eb="1">
      <t>カ</t>
    </rPh>
    <phoneticPr fontId="4"/>
  </si>
  <si>
    <t>合</t>
    <rPh sb="0" eb="1">
      <t>ゴウ</t>
    </rPh>
    <phoneticPr fontId="4"/>
  </si>
  <si>
    <t>的</t>
    <rPh sb="0" eb="1">
      <t>テキ</t>
    </rPh>
    <phoneticPr fontId="4"/>
  </si>
  <si>
    <t>事</t>
    <rPh sb="0" eb="1">
      <t>ジ</t>
    </rPh>
    <phoneticPr fontId="4"/>
  </si>
  <si>
    <t>向</t>
    <rPh sb="0" eb="1">
      <t>コウ</t>
    </rPh>
    <phoneticPr fontId="4"/>
  </si>
  <si>
    <t>実</t>
    <rPh sb="0" eb="1">
      <t>ジツ</t>
    </rPh>
    <phoneticPr fontId="4"/>
  </si>
  <si>
    <t>定</t>
    <rPh sb="0" eb="1">
      <t>テイ</t>
    </rPh>
    <phoneticPr fontId="4"/>
  </si>
  <si>
    <t>年</t>
    <rPh sb="0" eb="1">
      <t>ネン</t>
    </rPh>
    <phoneticPr fontId="4"/>
  </si>
  <si>
    <t>保</t>
    <rPh sb="0" eb="1">
      <t>ホ</t>
    </rPh>
    <phoneticPr fontId="4"/>
  </si>
  <si>
    <t>育</t>
    <rPh sb="0" eb="1">
      <t>イク</t>
    </rPh>
    <phoneticPr fontId="4"/>
  </si>
  <si>
    <t>採</t>
    <rPh sb="0" eb="1">
      <t>サイ</t>
    </rPh>
    <phoneticPr fontId="4"/>
  </si>
  <si>
    <t>そ</t>
    <phoneticPr fontId="4"/>
  </si>
  <si>
    <t>他</t>
    <rPh sb="0" eb="1">
      <t>タ</t>
    </rPh>
    <phoneticPr fontId="4"/>
  </si>
  <si>
    <t>の</t>
    <phoneticPr fontId="4"/>
  </si>
  <si>
    <t>者</t>
    <rPh sb="0" eb="1">
      <t>シャ</t>
    </rPh>
    <phoneticPr fontId="4"/>
  </si>
  <si>
    <t>条</t>
    <rPh sb="0" eb="1">
      <t>ジョウ</t>
    </rPh>
    <phoneticPr fontId="4"/>
  </si>
  <si>
    <t>の</t>
    <phoneticPr fontId="4"/>
  </si>
  <si>
    <t>雇</t>
    <rPh sb="0" eb="1">
      <t>コ</t>
    </rPh>
    <phoneticPr fontId="4"/>
  </si>
  <si>
    <t>そ</t>
    <phoneticPr fontId="4"/>
  </si>
  <si>
    <t>の</t>
    <phoneticPr fontId="4"/>
  </si>
  <si>
    <t>の</t>
    <phoneticPr fontId="4"/>
  </si>
  <si>
    <t>確</t>
    <rPh sb="0" eb="1">
      <t>カク</t>
    </rPh>
    <phoneticPr fontId="4"/>
  </si>
  <si>
    <t>募</t>
    <rPh sb="0" eb="1">
      <t>ボ</t>
    </rPh>
    <phoneticPr fontId="4"/>
  </si>
  <si>
    <t>・</t>
    <phoneticPr fontId="4"/>
  </si>
  <si>
    <t>の</t>
    <phoneticPr fontId="4"/>
  </si>
  <si>
    <t>量</t>
    <rPh sb="0" eb="1">
      <t>リョウ</t>
    </rPh>
    <phoneticPr fontId="4"/>
  </si>
  <si>
    <t>生</t>
    <rPh sb="0" eb="1">
      <t>セイ</t>
    </rPh>
    <phoneticPr fontId="4"/>
  </si>
  <si>
    <t>産</t>
    <rPh sb="0" eb="1">
      <t>サン</t>
    </rPh>
    <phoneticPr fontId="4"/>
  </si>
  <si>
    <t>上</t>
    <rPh sb="0" eb="1">
      <t>ジョウ</t>
    </rPh>
    <phoneticPr fontId="4"/>
  </si>
  <si>
    <t>性</t>
    <rPh sb="0" eb="1">
      <t>セイ</t>
    </rPh>
    <phoneticPr fontId="4"/>
  </si>
  <si>
    <t>の</t>
    <phoneticPr fontId="4"/>
  </si>
  <si>
    <t>の</t>
    <phoneticPr fontId="4"/>
  </si>
  <si>
    <t>促</t>
    <rPh sb="0" eb="1">
      <t>ソク</t>
    </rPh>
    <phoneticPr fontId="4"/>
  </si>
  <si>
    <t>進</t>
    <rPh sb="0" eb="1">
      <t>シン</t>
    </rPh>
    <phoneticPr fontId="4"/>
  </si>
  <si>
    <t>（ア）</t>
    <phoneticPr fontId="4"/>
  </si>
  <si>
    <t>安</t>
    <rPh sb="0" eb="1">
      <t>アン</t>
    </rPh>
    <phoneticPr fontId="4"/>
  </si>
  <si>
    <t>改善措置の目標</t>
    <rPh sb="0" eb="2">
      <t>カイゼン</t>
    </rPh>
    <rPh sb="2" eb="4">
      <t>ソチ</t>
    </rPh>
    <rPh sb="5" eb="7">
      <t>モクヒョウ</t>
    </rPh>
    <phoneticPr fontId="4"/>
  </si>
  <si>
    <t>年　次</t>
    <rPh sb="0" eb="1">
      <t>ネン</t>
    </rPh>
    <rPh sb="2" eb="3">
      <t>ジ</t>
    </rPh>
    <phoneticPr fontId="4"/>
  </si>
  <si>
    <t>改善措置の内容</t>
    <rPh sb="0" eb="2">
      <t>カイゼン</t>
    </rPh>
    <rPh sb="2" eb="4">
      <t>ソチ</t>
    </rPh>
    <rPh sb="5" eb="7">
      <t>ナイヨウ</t>
    </rPh>
    <phoneticPr fontId="4"/>
  </si>
  <si>
    <t>改善措置の実施方法</t>
    <rPh sb="0" eb="2">
      <t>カイゼン</t>
    </rPh>
    <rPh sb="2" eb="4">
      <t>ソチ</t>
    </rPh>
    <rPh sb="5" eb="7">
      <t>ジッシ</t>
    </rPh>
    <rPh sb="7" eb="9">
      <t>ホウホウ</t>
    </rPh>
    <phoneticPr fontId="4"/>
  </si>
  <si>
    <t>１年次</t>
    <rPh sb="1" eb="2">
      <t>ネン</t>
    </rPh>
    <rPh sb="2" eb="3">
      <t>ジ</t>
    </rPh>
    <phoneticPr fontId="4"/>
  </si>
  <si>
    <t>２年次</t>
    <rPh sb="1" eb="2">
      <t>ネン</t>
    </rPh>
    <rPh sb="2" eb="3">
      <t>ジ</t>
    </rPh>
    <phoneticPr fontId="4"/>
  </si>
  <si>
    <t>３年次</t>
    <rPh sb="1" eb="2">
      <t>ネン</t>
    </rPh>
    <rPh sb="2" eb="3">
      <t>ジ</t>
    </rPh>
    <phoneticPr fontId="4"/>
  </si>
  <si>
    <t>４年次</t>
    <rPh sb="1" eb="2">
      <t>ネン</t>
    </rPh>
    <rPh sb="2" eb="3">
      <t>ジ</t>
    </rPh>
    <phoneticPr fontId="4"/>
  </si>
  <si>
    <t>５年次</t>
    <rPh sb="1" eb="2">
      <t>ネン</t>
    </rPh>
    <rPh sb="2" eb="3">
      <t>ジ</t>
    </rPh>
    <phoneticPr fontId="4"/>
  </si>
  <si>
    <t>（イ）</t>
    <phoneticPr fontId="4"/>
  </si>
  <si>
    <t>件</t>
    <rPh sb="0" eb="1">
      <t>ケン</t>
    </rPh>
    <phoneticPr fontId="4"/>
  </si>
  <si>
    <t>（ウ）</t>
    <phoneticPr fontId="4"/>
  </si>
  <si>
    <t>（エ）</t>
    <phoneticPr fontId="4"/>
  </si>
  <si>
    <t>教</t>
    <rPh sb="0" eb="1">
      <t>キョウ</t>
    </rPh>
    <phoneticPr fontId="4"/>
  </si>
  <si>
    <t>訓</t>
    <rPh sb="0" eb="1">
      <t>クン</t>
    </rPh>
    <phoneticPr fontId="4"/>
  </si>
  <si>
    <t>練</t>
    <rPh sb="0" eb="1">
      <t>レン</t>
    </rPh>
    <phoneticPr fontId="4"/>
  </si>
  <si>
    <t>充</t>
    <rPh sb="0" eb="1">
      <t>ジュウ</t>
    </rPh>
    <phoneticPr fontId="4"/>
  </si>
  <si>
    <t>（オ）</t>
    <phoneticPr fontId="4"/>
  </si>
  <si>
    <t>高</t>
    <rPh sb="0" eb="1">
      <t>コウ</t>
    </rPh>
    <phoneticPr fontId="4"/>
  </si>
  <si>
    <t>齢</t>
    <rPh sb="0" eb="1">
      <t>レイ</t>
    </rPh>
    <phoneticPr fontId="4"/>
  </si>
  <si>
    <t>活</t>
    <rPh sb="0" eb="1">
      <t>カツ</t>
    </rPh>
    <phoneticPr fontId="4"/>
  </si>
  <si>
    <t>躍</t>
    <rPh sb="0" eb="1">
      <t>ヤク</t>
    </rPh>
    <phoneticPr fontId="4"/>
  </si>
  <si>
    <t>（カ）</t>
    <phoneticPr fontId="4"/>
  </si>
  <si>
    <t>ウ</t>
    <phoneticPr fontId="4"/>
  </si>
  <si>
    <t>（ア）</t>
    <phoneticPr fontId="4"/>
  </si>
  <si>
    <t>（イ）</t>
    <phoneticPr fontId="4"/>
  </si>
  <si>
    <t>（エ）</t>
    <phoneticPr fontId="4"/>
  </si>
  <si>
    <t>合計</t>
    <rPh sb="0" eb="2">
      <t>ゴウケイ</t>
    </rPh>
    <phoneticPr fontId="1"/>
  </si>
  <si>
    <t>（雇用の安定化、労働条件の改善、募集・採用の改善、教育訓練の充実、高年齢労働者の活躍の促進、その他雇用管理の改善）</t>
  </si>
  <si>
    <t>の</t>
    <phoneticPr fontId="1"/>
  </si>
  <si>
    <t>事業体名（　　　　　　　　　　　　　　　　　　　　　　　　　　　）</t>
    <rPh sb="0" eb="4">
      <t>ジギョウタイメイ</t>
    </rPh>
    <phoneticPr fontId="1"/>
  </si>
  <si>
    <t>イ</t>
    <phoneticPr fontId="4"/>
  </si>
  <si>
    <t>林</t>
    <rPh sb="0" eb="1">
      <t>リン</t>
    </rPh>
    <phoneticPr fontId="1"/>
  </si>
  <si>
    <t>業</t>
    <rPh sb="0" eb="1">
      <t>ギョウ</t>
    </rPh>
    <phoneticPr fontId="1"/>
  </si>
  <si>
    <t>労</t>
    <rPh sb="0" eb="1">
      <t>ロウ</t>
    </rPh>
    <phoneticPr fontId="1"/>
  </si>
  <si>
    <t>働</t>
    <rPh sb="0" eb="1">
      <t>ドウ</t>
    </rPh>
    <phoneticPr fontId="1"/>
  </si>
  <si>
    <t>者</t>
    <rPh sb="0" eb="1">
      <t>シャ</t>
    </rPh>
    <phoneticPr fontId="1"/>
  </si>
  <si>
    <t>キ</t>
    <phoneticPr fontId="1"/>
  </si>
  <si>
    <t>ャ</t>
    <phoneticPr fontId="1"/>
  </si>
  <si>
    <t>リ</t>
    <phoneticPr fontId="1"/>
  </si>
  <si>
    <t>ア</t>
    <phoneticPr fontId="1"/>
  </si>
  <si>
    <t>形</t>
    <rPh sb="0" eb="1">
      <t>ケイ</t>
    </rPh>
    <phoneticPr fontId="1"/>
  </si>
  <si>
    <t>成</t>
    <rPh sb="0" eb="1">
      <t>セイ</t>
    </rPh>
    <phoneticPr fontId="1"/>
  </si>
  <si>
    <t>支</t>
    <rPh sb="0" eb="1">
      <t>シ</t>
    </rPh>
    <phoneticPr fontId="1"/>
  </si>
  <si>
    <t>援</t>
    <rPh sb="0" eb="1">
      <t>エン</t>
    </rPh>
    <phoneticPr fontId="1"/>
  </si>
  <si>
    <t>）</t>
    <phoneticPr fontId="1"/>
  </si>
  <si>
    <t>○○林業</t>
    <rPh sb="2" eb="4">
      <t>リンギョウ</t>
    </rPh>
    <phoneticPr fontId="1"/>
  </si>
  <si>
    <t>※⑥-２　シートより自動入力のため、編集不可</t>
    <rPh sb="10" eb="12">
      <t>ジドウ</t>
    </rPh>
    <rPh sb="12" eb="14">
      <t>ニュウリョク</t>
    </rPh>
    <rPh sb="18" eb="20">
      <t>ヘンシュウ</t>
    </rPh>
    <rPh sb="20" eb="22">
      <t>フカ</t>
    </rPh>
    <phoneticPr fontId="1"/>
  </si>
  <si>
    <t>教育訓練の充実</t>
    <rPh sb="0" eb="2">
      <t>キョウイク</t>
    </rPh>
    <rPh sb="2" eb="4">
      <t>クンレン</t>
    </rPh>
    <rPh sb="5" eb="7">
      <t>ジュウジツ</t>
    </rPh>
    <phoneticPr fontId="4"/>
  </si>
  <si>
    <t>（ウ）</t>
    <phoneticPr fontId="4"/>
  </si>
  <si>
    <t>日数（月数）</t>
    <rPh sb="0" eb="2">
      <t>ニッスウ</t>
    </rPh>
    <rPh sb="3" eb="5">
      <t>ツキスウ</t>
    </rPh>
    <phoneticPr fontId="4"/>
  </si>
  <si>
    <t>その他
経費</t>
    <rPh sb="2" eb="3">
      <t>タ</t>
    </rPh>
    <rPh sb="4" eb="6">
      <t>ケイヒ</t>
    </rPh>
    <phoneticPr fontId="4"/>
  </si>
  <si>
    <t>冬（　　　ヶ月分）</t>
    <rPh sb="0" eb="1">
      <t>フユ</t>
    </rPh>
    <rPh sb="6" eb="7">
      <t>ゲツ</t>
    </rPh>
    <phoneticPr fontId="6"/>
  </si>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</sst>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quot;千円&quot;\ "/>
    <numFmt numFmtId="178" formatCode="00&quot;千円&quot;\ "/>
    <numFmt numFmtId="179" formatCode="#,##0.00_ "/>
    <numFmt numFmtId="180" formatCode="#,##0.0000_ "/>
    <numFmt numFmtId="181" formatCode="0_ ;[Red]\-0\ "/>
    <numFmt numFmtId="182" formatCode="#,##0.00000_ "/>
  </numFmts>
  <fonts count="3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6"/>
      <name val="ＭＳ Ｐゴシック"/>
      <family val="3"/>
      <charset val="128"/>
      <scheme val="minor"/>
    </font>
    <font>
      <sz val="11"/>
      <name val="ＭＳ Ｐゴシック"/>
      <family val="3"/>
      <charset val="128"/>
    </font>
    <font>
      <sz val="11"/>
      <color rgb="FFFF0000"/>
      <name val="ＭＳ Ｐゴシック"/>
      <family val="3"/>
      <charset val="128"/>
      <scheme val="minor"/>
    </font>
    <font>
      <b/>
      <sz val="9"/>
      <color indexed="81"/>
      <name val="ＭＳ Ｐゴシック"/>
      <family val="3"/>
      <charset val="128"/>
    </font>
    <font>
      <b/>
      <sz val="12"/>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9"/>
      <color indexed="8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2"/>
      <color theme="0" tint="-0.14999847407452621"/>
      <name val="ＭＳ Ｐゴシック"/>
      <family val="3"/>
      <charset val="128"/>
      <scheme val="minor"/>
    </font>
    <font>
      <b/>
      <sz val="12"/>
      <name val="ＭＳ Ｐゴシック"/>
      <family val="3"/>
      <charset val="128"/>
      <scheme val="minor"/>
    </font>
    <font>
      <b/>
      <sz val="14"/>
      <name val="ＭＳ Ｐゴシック"/>
      <family val="3"/>
      <charset val="128"/>
      <scheme val="minor"/>
    </font>
    <font>
      <sz val="14"/>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u/>
      <sz val="11"/>
      <color theme="1"/>
      <name val="ＭＳ Ｐゴシック"/>
      <family val="3"/>
      <charset val="128"/>
    </font>
    <font>
      <sz val="11"/>
      <color theme="1"/>
      <name val="ＭＳ Ｐゴシック"/>
      <family val="2"/>
      <charset val="128"/>
      <scheme val="minor"/>
    </font>
    <font>
      <b/>
      <sz val="9"/>
      <color indexed="81"/>
      <name val="MS P 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F9F7A9"/>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double">
        <color indexed="64"/>
      </top>
      <bottom/>
      <diagonal/>
    </border>
    <border>
      <left style="hair">
        <color indexed="64"/>
      </left>
      <right style="medium">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style="hair">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bottom style="double">
        <color indexed="64"/>
      </bottom>
      <diagonal/>
    </border>
    <border>
      <left/>
      <right/>
      <top/>
      <bottom style="dashDot">
        <color auto="1"/>
      </bottom>
      <diagonal/>
    </border>
    <border>
      <left style="dashDot">
        <color auto="1"/>
      </left>
      <right/>
      <top/>
      <bottom style="dashDot">
        <color auto="1"/>
      </bottom>
      <diagonal/>
    </border>
    <border>
      <left style="dashDot">
        <color auto="1"/>
      </left>
      <right/>
      <top/>
      <bottom/>
      <diagonal/>
    </border>
    <border>
      <left/>
      <right/>
      <top style="dashDot">
        <color auto="1"/>
      </top>
      <bottom/>
      <diagonal/>
    </border>
    <border>
      <left style="dashDot">
        <color auto="1"/>
      </left>
      <right/>
      <top style="dashDot">
        <color auto="1"/>
      </top>
      <bottom/>
      <diagonal/>
    </border>
    <border>
      <left style="thin">
        <color indexed="64"/>
      </left>
      <right style="hair">
        <color auto="1"/>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auto="1"/>
      </left>
      <right style="hair">
        <color auto="1"/>
      </right>
      <top style="hair">
        <color auto="1"/>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style="hair">
        <color auto="1"/>
      </left>
      <right/>
      <top style="thin">
        <color auto="1"/>
      </top>
      <bottom style="hair">
        <color auto="1"/>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indexed="64"/>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bottom style="thin">
        <color indexed="64"/>
      </bottom>
      <diagonal/>
    </border>
    <border>
      <left style="hair">
        <color auto="1"/>
      </left>
      <right style="hair">
        <color auto="1"/>
      </right>
      <top/>
      <bottom style="thin">
        <color auto="1"/>
      </bottom>
      <diagonal/>
    </border>
    <border>
      <left/>
      <right style="thin">
        <color auto="1"/>
      </right>
      <top style="thin">
        <color auto="1"/>
      </top>
      <bottom style="hair">
        <color auto="1"/>
      </bottom>
      <diagonal/>
    </border>
    <border>
      <left/>
      <right style="hair">
        <color indexed="64"/>
      </right>
      <top/>
      <bottom style="hair">
        <color indexed="64"/>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bottom style="hair">
        <color indexed="64"/>
      </bottom>
      <diagonal/>
    </border>
    <border>
      <left/>
      <right/>
      <top/>
      <bottom style="hair">
        <color auto="1"/>
      </bottom>
      <diagonal/>
    </border>
    <border>
      <left style="thin">
        <color indexed="64"/>
      </left>
      <right/>
      <top style="thin">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bottom style="double">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hair">
        <color auto="1"/>
      </left>
      <right/>
      <top/>
      <bottom style="hair">
        <color auto="1"/>
      </bottom>
      <diagonal/>
    </border>
    <border>
      <left/>
      <right style="dashDot">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6">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7" fillId="0" borderId="0">
      <alignment vertical="center"/>
    </xf>
    <xf numFmtId="0" fontId="7" fillId="0" borderId="0"/>
    <xf numFmtId="38" fontId="29" fillId="0" borderId="0" applyFont="0" applyFill="0" applyBorder="0" applyAlignment="0" applyProtection="0">
      <alignment vertical="center"/>
    </xf>
  </cellStyleXfs>
  <cellXfs count="462">
    <xf numFmtId="0" fontId="0" fillId="0" borderId="0" xfId="0">
      <alignment vertical="center"/>
    </xf>
    <xf numFmtId="0" fontId="3" fillId="0" borderId="0" xfId="1">
      <alignment vertical="center"/>
    </xf>
    <xf numFmtId="0" fontId="3" fillId="0" borderId="0" xfId="1" applyFill="1">
      <alignment vertical="center"/>
    </xf>
    <xf numFmtId="0" fontId="3" fillId="0" borderId="0" xfId="1" applyAlignment="1">
      <alignment horizontal="center" vertical="center"/>
    </xf>
    <xf numFmtId="0" fontId="3" fillId="0" borderId="0" xfId="1" applyProtection="1">
      <alignment vertical="center"/>
    </xf>
    <xf numFmtId="181" fontId="3" fillId="4" borderId="1" xfId="1" applyNumberFormat="1" applyFill="1" applyBorder="1" applyProtection="1">
      <alignment vertical="center"/>
    </xf>
    <xf numFmtId="38" fontId="3" fillId="0" borderId="1" xfId="1" applyNumberFormat="1" applyFill="1" applyBorder="1" applyProtection="1">
      <alignment vertical="center"/>
    </xf>
    <xf numFmtId="38" fontId="3" fillId="2" borderId="1" xfId="1" applyNumberFormat="1" applyFill="1" applyBorder="1" applyProtection="1">
      <alignment vertical="center"/>
    </xf>
    <xf numFmtId="38" fontId="3" fillId="4" borderId="1" xfId="1" applyNumberFormat="1" applyFill="1" applyBorder="1" applyProtection="1">
      <alignment vertical="center"/>
    </xf>
    <xf numFmtId="0" fontId="3" fillId="4" borderId="1" xfId="1" applyFill="1" applyBorder="1" applyProtection="1">
      <alignment vertical="center"/>
    </xf>
    <xf numFmtId="38" fontId="3" fillId="2" borderId="0" xfId="1" applyNumberFormat="1" applyFill="1" applyProtection="1">
      <alignment vertical="center"/>
    </xf>
    <xf numFmtId="0" fontId="3" fillId="0" borderId="0" xfId="1" applyAlignment="1" applyProtection="1">
      <alignment horizontal="right" vertical="center"/>
    </xf>
    <xf numFmtId="0" fontId="3" fillId="2" borderId="0" xfId="1" applyFill="1" applyProtection="1">
      <alignment vertical="center"/>
    </xf>
    <xf numFmtId="0" fontId="3" fillId="0" borderId="0" xfId="1" applyAlignment="1" applyProtection="1">
      <alignment vertical="top"/>
    </xf>
    <xf numFmtId="0" fontId="3" fillId="0" borderId="0" xfId="1" applyAlignment="1" applyProtection="1">
      <alignment vertical="center"/>
    </xf>
    <xf numFmtId="0" fontId="3" fillId="0" borderId="73" xfId="1" applyBorder="1" applyAlignment="1" applyProtection="1">
      <alignment horizontal="center"/>
    </xf>
    <xf numFmtId="0" fontId="3" fillId="0" borderId="95" xfId="1" applyBorder="1" applyAlignment="1" applyProtection="1">
      <alignment horizontal="center"/>
    </xf>
    <xf numFmtId="0" fontId="3" fillId="0" borderId="94" xfId="1" applyBorder="1" applyAlignment="1" applyProtection="1">
      <alignment horizontal="center"/>
    </xf>
    <xf numFmtId="0" fontId="3" fillId="0" borderId="1" xfId="1" applyBorder="1" applyAlignment="1" applyProtection="1">
      <alignment horizontal="center"/>
    </xf>
    <xf numFmtId="0" fontId="11" fillId="0" borderId="1" xfId="1" applyFont="1" applyBorder="1" applyAlignment="1" applyProtection="1">
      <alignment horizontal="center" shrinkToFit="1"/>
    </xf>
    <xf numFmtId="0" fontId="3" fillId="2" borderId="83" xfId="1" applyFill="1" applyBorder="1" applyProtection="1">
      <alignment vertical="center"/>
    </xf>
    <xf numFmtId="0" fontId="3" fillId="0" borderId="83" xfId="1" applyBorder="1" applyAlignment="1" applyProtection="1">
      <alignment horizontal="center" vertical="center"/>
    </xf>
    <xf numFmtId="0" fontId="3" fillId="2" borderId="74" xfId="1" applyFill="1" applyBorder="1" applyProtection="1">
      <alignment vertical="center"/>
    </xf>
    <xf numFmtId="0" fontId="3" fillId="0" borderId="74" xfId="1" applyBorder="1" applyAlignment="1" applyProtection="1">
      <alignment horizontal="center" vertical="center"/>
    </xf>
    <xf numFmtId="0" fontId="3" fillId="0" borderId="87" xfId="1" applyBorder="1" applyProtection="1">
      <alignment vertical="center"/>
    </xf>
    <xf numFmtId="0" fontId="3" fillId="0" borderId="81" xfId="1" applyBorder="1" applyProtection="1">
      <alignment vertical="center"/>
    </xf>
    <xf numFmtId="0" fontId="3" fillId="2" borderId="40" xfId="1" applyFill="1" applyBorder="1" applyProtection="1">
      <alignment vertical="center"/>
    </xf>
    <xf numFmtId="0" fontId="3" fillId="0" borderId="77" xfId="1" applyBorder="1" applyProtection="1">
      <alignment vertical="center"/>
    </xf>
    <xf numFmtId="0" fontId="3" fillId="2" borderId="43" xfId="1" applyFill="1" applyBorder="1" applyProtection="1">
      <alignment vertical="center"/>
    </xf>
    <xf numFmtId="38" fontId="0" fillId="2" borderId="80" xfId="2" applyFont="1" applyFill="1" applyBorder="1" applyProtection="1">
      <alignment vertical="center"/>
    </xf>
    <xf numFmtId="38" fontId="0" fillId="2" borderId="40" xfId="2" applyFont="1" applyFill="1" applyBorder="1" applyAlignment="1" applyProtection="1">
      <alignment vertical="center"/>
    </xf>
    <xf numFmtId="0" fontId="3" fillId="0" borderId="40" xfId="1" applyBorder="1" applyProtection="1">
      <alignment vertical="center"/>
    </xf>
    <xf numFmtId="0" fontId="3" fillId="0" borderId="43" xfId="1" applyBorder="1" applyProtection="1">
      <alignment vertical="center"/>
    </xf>
    <xf numFmtId="49" fontId="10" fillId="0" borderId="0" xfId="1" applyNumberFormat="1" applyFont="1" applyBorder="1" applyAlignment="1" applyProtection="1">
      <alignment horizontal="left" vertical="center"/>
    </xf>
    <xf numFmtId="49" fontId="7" fillId="0" borderId="1" xfId="4" applyNumberFormat="1" applyFill="1" applyBorder="1" applyAlignment="1" applyProtection="1">
      <alignment horizontal="center" vertical="center"/>
    </xf>
    <xf numFmtId="49" fontId="7" fillId="0" borderId="0" xfId="4" applyNumberFormat="1" applyFill="1" applyBorder="1" applyAlignment="1" applyProtection="1">
      <alignment horizontal="center" vertical="center"/>
    </xf>
    <xf numFmtId="49" fontId="7" fillId="0" borderId="1" xfId="4" applyNumberFormat="1" applyFill="1" applyBorder="1" applyAlignment="1" applyProtection="1">
      <alignment vertical="center"/>
    </xf>
    <xf numFmtId="49" fontId="7" fillId="0" borderId="1" xfId="4" applyNumberFormat="1" applyBorder="1" applyAlignment="1" applyProtection="1">
      <alignment vertical="center"/>
    </xf>
    <xf numFmtId="49" fontId="7" fillId="0" borderId="0" xfId="4" applyNumberFormat="1" applyFill="1" applyBorder="1" applyAlignment="1" applyProtection="1">
      <alignment vertical="center"/>
    </xf>
    <xf numFmtId="0" fontId="7" fillId="0" borderId="1" xfId="4" applyNumberFormat="1" applyFill="1" applyBorder="1" applyAlignment="1" applyProtection="1">
      <alignment vertical="center"/>
    </xf>
    <xf numFmtId="0" fontId="7" fillId="0" borderId="0" xfId="4" applyNumberFormat="1" applyBorder="1" applyAlignment="1" applyProtection="1">
      <alignment vertical="center"/>
    </xf>
    <xf numFmtId="49" fontId="3" fillId="0" borderId="1" xfId="4" applyNumberFormat="1" applyFont="1" applyFill="1" applyBorder="1" applyAlignment="1" applyProtection="1">
      <alignment vertical="center"/>
    </xf>
    <xf numFmtId="49" fontId="3" fillId="0" borderId="1" xfId="1" applyNumberFormat="1" applyFill="1" applyBorder="1" applyAlignment="1" applyProtection="1">
      <alignment vertical="center"/>
    </xf>
    <xf numFmtId="0" fontId="3" fillId="0" borderId="1" xfId="1" applyNumberFormat="1" applyFill="1" applyBorder="1" applyAlignment="1" applyProtection="1">
      <alignment vertical="center"/>
    </xf>
    <xf numFmtId="0" fontId="3" fillId="0" borderId="0" xfId="1" applyNumberFormat="1" applyBorder="1" applyAlignment="1" applyProtection="1">
      <alignment vertical="center"/>
    </xf>
    <xf numFmtId="0" fontId="3" fillId="0" borderId="0" xfId="1" applyBorder="1" applyProtection="1">
      <alignment vertical="center"/>
    </xf>
    <xf numFmtId="38" fontId="8" fillId="0" borderId="0" xfId="2" applyFont="1" applyFill="1" applyBorder="1" applyProtection="1">
      <alignment vertical="center"/>
    </xf>
    <xf numFmtId="38" fontId="8" fillId="0" borderId="0" xfId="2" applyFont="1" applyFill="1" applyBorder="1" applyAlignment="1" applyProtection="1">
      <alignment horizontal="center" vertical="center"/>
    </xf>
    <xf numFmtId="0" fontId="3" fillId="0" borderId="0" xfId="1" applyFill="1" applyProtection="1">
      <alignment vertical="center"/>
    </xf>
    <xf numFmtId="0" fontId="3" fillId="0" borderId="70" xfId="1" applyBorder="1" applyProtection="1">
      <alignment vertical="center"/>
    </xf>
    <xf numFmtId="176" fontId="15" fillId="0" borderId="0" xfId="1" applyNumberFormat="1" applyFont="1" applyAlignment="1">
      <alignment horizontal="center" vertical="center"/>
    </xf>
    <xf numFmtId="176" fontId="15" fillId="0" borderId="0" xfId="1" applyNumberFormat="1" applyFont="1" applyAlignment="1">
      <alignment vertical="center"/>
    </xf>
    <xf numFmtId="176" fontId="15" fillId="0" borderId="0" xfId="1" applyNumberFormat="1" applyFont="1">
      <alignment vertical="center"/>
    </xf>
    <xf numFmtId="176" fontId="15" fillId="0" borderId="0" xfId="1" applyNumberFormat="1" applyFont="1" applyAlignment="1">
      <alignment vertical="center" shrinkToFit="1"/>
    </xf>
    <xf numFmtId="176" fontId="13" fillId="0" borderId="19" xfId="1" applyNumberFormat="1" applyFont="1" applyBorder="1" applyAlignment="1">
      <alignment vertical="center"/>
    </xf>
    <xf numFmtId="0" fontId="13" fillId="0" borderId="0" xfId="0" applyFont="1">
      <alignment vertical="center"/>
    </xf>
    <xf numFmtId="0" fontId="13" fillId="0" borderId="73" xfId="1" applyFont="1" applyFill="1" applyBorder="1" applyAlignment="1" applyProtection="1">
      <alignment horizontal="center"/>
    </xf>
    <xf numFmtId="0" fontId="13" fillId="0" borderId="95" xfId="1" applyFont="1" applyFill="1" applyBorder="1" applyAlignment="1" applyProtection="1">
      <alignment horizontal="center"/>
    </xf>
    <xf numFmtId="0" fontId="13" fillId="0" borderId="94" xfId="1" applyFont="1" applyFill="1" applyBorder="1" applyAlignment="1" applyProtection="1">
      <alignment horizontal="center"/>
    </xf>
    <xf numFmtId="0" fontId="13" fillId="0" borderId="1" xfId="1" applyFont="1" applyFill="1" applyBorder="1" applyAlignment="1" applyProtection="1">
      <alignment horizontal="center"/>
    </xf>
    <xf numFmtId="0" fontId="13" fillId="0" borderId="1" xfId="1" applyFont="1" applyFill="1" applyBorder="1" applyProtection="1">
      <alignment vertical="center"/>
    </xf>
    <xf numFmtId="0" fontId="17" fillId="0" borderId="83" xfId="1" applyFont="1" applyFill="1" applyBorder="1" applyAlignment="1" applyProtection="1">
      <alignment vertical="center"/>
    </xf>
    <xf numFmtId="0" fontId="13" fillId="0" borderId="107" xfId="1" applyFont="1" applyFill="1" applyBorder="1" applyAlignment="1" applyProtection="1">
      <alignment horizontal="center" vertical="center"/>
    </xf>
    <xf numFmtId="0" fontId="17" fillId="0" borderId="12" xfId="1" applyFont="1" applyFill="1" applyBorder="1" applyAlignment="1" applyProtection="1">
      <alignment vertical="center"/>
    </xf>
    <xf numFmtId="38" fontId="13" fillId="0" borderId="9" xfId="2" applyFont="1" applyFill="1" applyBorder="1" applyAlignment="1" applyProtection="1">
      <alignment horizontal="center" vertical="center"/>
    </xf>
    <xf numFmtId="0" fontId="17" fillId="0" borderId="11" xfId="1" applyFont="1" applyFill="1" applyBorder="1" applyAlignment="1" applyProtection="1">
      <alignment vertical="center"/>
    </xf>
    <xf numFmtId="0" fontId="17" fillId="0" borderId="74" xfId="1" applyFont="1" applyFill="1" applyBorder="1" applyAlignment="1" applyProtection="1">
      <alignment vertical="center"/>
    </xf>
    <xf numFmtId="38" fontId="3" fillId="0" borderId="0" xfId="1" applyNumberFormat="1" applyFill="1" applyBorder="1" applyProtection="1">
      <alignment vertical="center"/>
    </xf>
    <xf numFmtId="38" fontId="5" fillId="0" borderId="101" xfId="1" applyNumberFormat="1" applyFont="1" applyFill="1" applyBorder="1" applyAlignment="1" applyProtection="1">
      <alignment horizontal="center" vertical="center"/>
    </xf>
    <xf numFmtId="38" fontId="5" fillId="2" borderId="100" xfId="1" applyNumberFormat="1" applyFont="1" applyFill="1" applyBorder="1" applyAlignment="1" applyProtection="1">
      <alignment vertical="center"/>
    </xf>
    <xf numFmtId="38" fontId="19" fillId="4" borderId="1" xfId="1" applyNumberFormat="1" applyFont="1" applyFill="1" applyBorder="1" applyAlignment="1" applyProtection="1">
      <alignment vertical="center"/>
    </xf>
    <xf numFmtId="0" fontId="3" fillId="0" borderId="0" xfId="1" applyBorder="1" applyAlignment="1" applyProtection="1">
      <alignment horizontal="center"/>
    </xf>
    <xf numFmtId="0" fontId="3" fillId="0" borderId="0" xfId="1" applyBorder="1" applyAlignment="1" applyProtection="1">
      <alignment horizontal="right" vertical="center"/>
    </xf>
    <xf numFmtId="0" fontId="3" fillId="0" borderId="0" xfId="1" applyFill="1" applyBorder="1" applyProtection="1">
      <alignment vertical="center"/>
    </xf>
    <xf numFmtId="0" fontId="3" fillId="0" borderId="0" xfId="1" applyFill="1" applyBorder="1" applyAlignment="1" applyProtection="1">
      <alignment horizontal="right" vertical="center"/>
    </xf>
    <xf numFmtId="0" fontId="3" fillId="0" borderId="110" xfId="1" applyBorder="1" applyProtection="1">
      <alignment vertical="center"/>
    </xf>
    <xf numFmtId="0" fontId="3" fillId="2" borderId="111" xfId="1" applyFill="1" applyBorder="1" applyProtection="1">
      <alignment vertical="center"/>
    </xf>
    <xf numFmtId="38" fontId="0" fillId="2" borderId="108" xfId="2" applyFont="1" applyFill="1" applyBorder="1" applyProtection="1">
      <alignment vertical="center"/>
    </xf>
    <xf numFmtId="38" fontId="0" fillId="2" borderId="112" xfId="2" applyFont="1" applyFill="1" applyBorder="1" applyProtection="1">
      <alignment vertical="center"/>
    </xf>
    <xf numFmtId="38" fontId="0" fillId="2" borderId="111" xfId="2" applyFont="1" applyFill="1" applyBorder="1" applyAlignment="1" applyProtection="1">
      <alignment vertical="center"/>
    </xf>
    <xf numFmtId="0" fontId="3" fillId="0" borderId="111" xfId="1" applyBorder="1" applyAlignment="1" applyProtection="1">
      <alignment vertical="center"/>
    </xf>
    <xf numFmtId="38" fontId="3" fillId="0" borderId="100" xfId="1" applyNumberFormat="1" applyBorder="1" applyProtection="1">
      <alignment vertical="center"/>
    </xf>
    <xf numFmtId="38" fontId="3" fillId="0" borderId="0" xfId="1" applyNumberFormat="1" applyBorder="1" applyAlignment="1" applyProtection="1">
      <alignment horizontal="right" vertical="center"/>
    </xf>
    <xf numFmtId="38" fontId="3" fillId="0" borderId="0" xfId="1" applyNumberFormat="1" applyBorder="1" applyProtection="1">
      <alignment vertical="center"/>
    </xf>
    <xf numFmtId="38" fontId="0" fillId="2" borderId="78" xfId="2" applyFont="1" applyFill="1" applyBorder="1" applyProtection="1">
      <alignment vertical="center"/>
    </xf>
    <xf numFmtId="38" fontId="0" fillId="2" borderId="29" xfId="2" applyFont="1" applyFill="1" applyBorder="1" applyProtection="1">
      <alignment vertical="center"/>
    </xf>
    <xf numFmtId="38" fontId="0" fillId="2" borderId="77" xfId="2" applyFont="1" applyFill="1" applyBorder="1" applyProtection="1">
      <alignment vertical="center"/>
    </xf>
    <xf numFmtId="38" fontId="0" fillId="2" borderId="43" xfId="2" applyFont="1" applyFill="1" applyBorder="1" applyAlignment="1" applyProtection="1">
      <alignment vertical="center"/>
    </xf>
    <xf numFmtId="38" fontId="2" fillId="2" borderId="114" xfId="2" applyFont="1" applyFill="1" applyBorder="1" applyProtection="1">
      <alignment vertical="center"/>
    </xf>
    <xf numFmtId="38" fontId="2" fillId="2" borderId="115" xfId="2" applyFont="1" applyFill="1" applyBorder="1" applyProtection="1">
      <alignment vertical="center"/>
    </xf>
    <xf numFmtId="38" fontId="2" fillId="2" borderId="116" xfId="2" applyFont="1" applyFill="1" applyBorder="1" applyProtection="1">
      <alignment vertical="center"/>
    </xf>
    <xf numFmtId="38" fontId="2" fillId="2" borderId="98" xfId="2" applyFont="1" applyFill="1" applyBorder="1" applyProtection="1">
      <alignment vertical="center"/>
    </xf>
    <xf numFmtId="0" fontId="2" fillId="0" borderId="117" xfId="1" applyFont="1" applyBorder="1" applyAlignment="1" applyProtection="1">
      <alignment horizontal="center" vertical="center"/>
    </xf>
    <xf numFmtId="0" fontId="2" fillId="0" borderId="118" xfId="1" applyFont="1" applyBorder="1" applyProtection="1">
      <alignment vertical="center"/>
    </xf>
    <xf numFmtId="38" fontId="2" fillId="2" borderId="119" xfId="2" applyFont="1" applyFill="1" applyBorder="1" applyProtection="1">
      <alignment vertical="center"/>
    </xf>
    <xf numFmtId="38" fontId="2" fillId="2" borderId="120" xfId="2" applyFont="1" applyFill="1" applyBorder="1" applyProtection="1">
      <alignment vertical="center"/>
    </xf>
    <xf numFmtId="38" fontId="2" fillId="2" borderId="117" xfId="2" applyFont="1" applyFill="1" applyBorder="1" applyAlignment="1" applyProtection="1">
      <alignment vertical="center"/>
    </xf>
    <xf numFmtId="0" fontId="3" fillId="0" borderId="14" xfId="1" applyBorder="1" applyAlignment="1" applyProtection="1">
      <alignment vertical="center"/>
    </xf>
    <xf numFmtId="0" fontId="2" fillId="0" borderId="100" xfId="1" applyFont="1" applyBorder="1" applyAlignment="1" applyProtection="1">
      <alignment vertical="center"/>
    </xf>
    <xf numFmtId="38" fontId="3" fillId="0" borderId="59" xfId="1" applyNumberFormat="1" applyBorder="1" applyAlignment="1" applyProtection="1">
      <alignment horizontal="right" vertical="center"/>
    </xf>
    <xf numFmtId="38" fontId="3" fillId="0" borderId="58" xfId="1" applyNumberFormat="1" applyBorder="1" applyProtection="1">
      <alignment vertical="center"/>
    </xf>
    <xf numFmtId="0" fontId="16" fillId="0" borderId="0" xfId="1" applyFont="1" applyAlignment="1">
      <alignment horizontal="left" vertical="center"/>
    </xf>
    <xf numFmtId="0" fontId="13" fillId="0" borderId="0" xfId="0" applyFont="1">
      <alignment vertical="center"/>
    </xf>
    <xf numFmtId="176" fontId="13" fillId="0" borderId="0" xfId="1" applyNumberFormat="1" applyFont="1">
      <alignment vertical="center"/>
    </xf>
    <xf numFmtId="176" fontId="13" fillId="0" borderId="35" xfId="1" applyNumberFormat="1" applyFont="1" applyBorder="1" applyAlignment="1">
      <alignment horizontal="center" vertical="center"/>
    </xf>
    <xf numFmtId="176" fontId="13" fillId="0" borderId="34" xfId="1" applyNumberFormat="1" applyFont="1" applyBorder="1">
      <alignment vertical="center"/>
    </xf>
    <xf numFmtId="176" fontId="20" fillId="0" borderId="34" xfId="1" applyNumberFormat="1" applyFont="1" applyBorder="1">
      <alignment vertical="center"/>
    </xf>
    <xf numFmtId="178" fontId="21" fillId="2" borderId="43" xfId="1" applyNumberFormat="1" applyFont="1" applyFill="1" applyBorder="1">
      <alignment vertical="center"/>
    </xf>
    <xf numFmtId="178" fontId="21" fillId="2" borderId="42" xfId="1" applyNumberFormat="1" applyFont="1" applyFill="1" applyBorder="1">
      <alignment vertical="center"/>
    </xf>
    <xf numFmtId="176" fontId="13" fillId="0" borderId="57" xfId="1" applyNumberFormat="1" applyFont="1" applyBorder="1">
      <alignment vertical="center"/>
    </xf>
    <xf numFmtId="176" fontId="13" fillId="0" borderId="56" xfId="1" applyNumberFormat="1" applyFont="1" applyBorder="1">
      <alignment vertical="center"/>
    </xf>
    <xf numFmtId="176" fontId="13" fillId="0" borderId="54" xfId="1" applyNumberFormat="1" applyFont="1" applyBorder="1" applyAlignment="1">
      <alignment horizontal="center" vertical="center"/>
    </xf>
    <xf numFmtId="176" fontId="13" fillId="0" borderId="55" xfId="1" applyNumberFormat="1" applyFont="1" applyBorder="1" applyAlignment="1">
      <alignment horizontal="center" vertical="center"/>
    </xf>
    <xf numFmtId="176" fontId="13" fillId="0" borderId="35" xfId="1" applyNumberFormat="1" applyFont="1" applyBorder="1">
      <alignment vertical="center"/>
    </xf>
    <xf numFmtId="176" fontId="13" fillId="0" borderId="37" xfId="1" applyNumberFormat="1" applyFont="1" applyBorder="1">
      <alignment vertical="center"/>
    </xf>
    <xf numFmtId="176" fontId="7" fillId="0" borderId="19" xfId="1" applyNumberFormat="1" applyFont="1" applyBorder="1" applyAlignment="1">
      <alignment vertical="center"/>
    </xf>
    <xf numFmtId="176" fontId="13" fillId="0" borderId="0" xfId="1" applyNumberFormat="1" applyFont="1" applyAlignment="1">
      <alignment horizontal="center" vertical="center"/>
    </xf>
    <xf numFmtId="176" fontId="7" fillId="0" borderId="29" xfId="1" applyNumberFormat="1" applyFont="1" applyBorder="1" applyAlignment="1">
      <alignment vertical="center"/>
    </xf>
    <xf numFmtId="176" fontId="7" fillId="0" borderId="24" xfId="1" applyNumberFormat="1" applyFont="1" applyBorder="1" applyAlignment="1">
      <alignment vertical="center"/>
    </xf>
    <xf numFmtId="176" fontId="22" fillId="0" borderId="0" xfId="1" applyNumberFormat="1" applyFont="1">
      <alignment vertical="center"/>
    </xf>
    <xf numFmtId="176" fontId="22" fillId="0" borderId="0" xfId="1" applyNumberFormat="1" applyFont="1" applyAlignment="1">
      <alignment horizontal="left" vertical="center"/>
    </xf>
    <xf numFmtId="176" fontId="23" fillId="0" borderId="0" xfId="1" applyNumberFormat="1" applyFont="1" applyAlignment="1">
      <alignment vertical="center" shrinkToFit="1"/>
    </xf>
    <xf numFmtId="176" fontId="13" fillId="2" borderId="1" xfId="1" applyNumberFormat="1" applyFont="1" applyFill="1" applyBorder="1" applyAlignment="1">
      <alignment horizontal="center" vertical="center"/>
    </xf>
    <xf numFmtId="176" fontId="23" fillId="0" borderId="0" xfId="1" applyNumberFormat="1" applyFont="1">
      <alignment vertical="center"/>
    </xf>
    <xf numFmtId="176" fontId="13" fillId="0" borderId="50" xfId="1" applyNumberFormat="1" applyFont="1" applyBorder="1" applyAlignment="1">
      <alignment horizontal="center" vertical="center"/>
    </xf>
    <xf numFmtId="176" fontId="13" fillId="0" borderId="56" xfId="1" applyNumberFormat="1" applyFont="1" applyBorder="1" applyAlignment="1">
      <alignment horizontal="center" vertical="center"/>
    </xf>
    <xf numFmtId="176" fontId="13" fillId="0" borderId="38" xfId="1" applyNumberFormat="1" applyFont="1" applyBorder="1" applyAlignment="1">
      <alignment horizontal="center" vertical="center"/>
    </xf>
    <xf numFmtId="179" fontId="13" fillId="2" borderId="37" xfId="1" applyNumberFormat="1" applyFont="1" applyFill="1" applyBorder="1">
      <alignment vertical="center"/>
    </xf>
    <xf numFmtId="180" fontId="13" fillId="2" borderId="37" xfId="1" applyNumberFormat="1" applyFont="1" applyFill="1" applyBorder="1">
      <alignment vertical="center"/>
    </xf>
    <xf numFmtId="176" fontId="13" fillId="2" borderId="40" xfId="1" applyNumberFormat="1" applyFont="1" applyFill="1" applyBorder="1">
      <alignment vertical="center"/>
    </xf>
    <xf numFmtId="176" fontId="13" fillId="2" borderId="39" xfId="1" applyNumberFormat="1" applyFont="1" applyFill="1" applyBorder="1">
      <alignment vertical="center"/>
    </xf>
    <xf numFmtId="176" fontId="13" fillId="0" borderId="40" xfId="1" applyNumberFormat="1" applyFont="1" applyBorder="1">
      <alignment vertical="center"/>
    </xf>
    <xf numFmtId="176" fontId="13" fillId="0" borderId="40" xfId="1" applyNumberFormat="1" applyFont="1" applyBorder="1" applyAlignment="1">
      <alignment horizontal="center" vertical="center"/>
    </xf>
    <xf numFmtId="176" fontId="13" fillId="0" borderId="39" xfId="1" applyNumberFormat="1" applyFont="1" applyBorder="1" applyAlignment="1">
      <alignment horizontal="center" vertical="center"/>
    </xf>
    <xf numFmtId="176" fontId="13" fillId="0" borderId="40" xfId="1" applyNumberFormat="1" applyFont="1" applyBorder="1" applyAlignment="1">
      <alignment horizontal="right" vertical="center" shrinkToFit="1"/>
    </xf>
    <xf numFmtId="176" fontId="22" fillId="2" borderId="40" xfId="1" applyNumberFormat="1" applyFont="1" applyFill="1" applyBorder="1">
      <alignment vertical="center"/>
    </xf>
    <xf numFmtId="176" fontId="21" fillId="2" borderId="39" xfId="1" applyNumberFormat="1" applyFont="1" applyFill="1" applyBorder="1">
      <alignment vertical="center"/>
    </xf>
    <xf numFmtId="176" fontId="13" fillId="0" borderId="0" xfId="1" applyNumberFormat="1" applyFont="1" applyBorder="1">
      <alignment vertical="center"/>
    </xf>
    <xf numFmtId="176" fontId="13" fillId="0" borderId="53" xfId="1" applyNumberFormat="1" applyFont="1" applyBorder="1" applyAlignment="1">
      <alignment horizontal="center" vertical="center"/>
    </xf>
    <xf numFmtId="176" fontId="13" fillId="0" borderId="41" xfId="1" applyNumberFormat="1" applyFont="1" applyBorder="1">
      <alignment vertical="center"/>
    </xf>
    <xf numFmtId="176" fontId="13" fillId="0" borderId="52" xfId="1" applyNumberFormat="1" applyFont="1" applyBorder="1" applyAlignment="1">
      <alignment horizontal="center" vertical="center"/>
    </xf>
    <xf numFmtId="176" fontId="13" fillId="0" borderId="51" xfId="1" applyNumberFormat="1" applyFont="1" applyBorder="1">
      <alignment vertical="center"/>
    </xf>
    <xf numFmtId="176" fontId="13" fillId="0" borderId="43" xfId="1" applyNumberFormat="1" applyFont="1" applyBorder="1">
      <alignment vertical="center"/>
    </xf>
    <xf numFmtId="177" fontId="21" fillId="2" borderId="43" xfId="1" applyNumberFormat="1" applyFont="1" applyFill="1" applyBorder="1">
      <alignment vertical="center"/>
    </xf>
    <xf numFmtId="177" fontId="21" fillId="2" borderId="42" xfId="1" applyNumberFormat="1" applyFont="1" applyFill="1" applyBorder="1">
      <alignment vertical="center"/>
    </xf>
    <xf numFmtId="176" fontId="13" fillId="0" borderId="49" xfId="1" applyNumberFormat="1" applyFont="1" applyBorder="1">
      <alignment vertical="center"/>
    </xf>
    <xf numFmtId="176" fontId="13" fillId="0" borderId="48" xfId="1" applyNumberFormat="1" applyFont="1" applyBorder="1">
      <alignment vertical="center"/>
    </xf>
    <xf numFmtId="176" fontId="13" fillId="2" borderId="48" xfId="1" applyNumberFormat="1" applyFont="1" applyFill="1" applyBorder="1">
      <alignment vertical="center"/>
    </xf>
    <xf numFmtId="176" fontId="13" fillId="2" borderId="47" xfId="1" applyNumberFormat="1" applyFont="1" applyFill="1" applyBorder="1">
      <alignment vertical="center"/>
    </xf>
    <xf numFmtId="176" fontId="13" fillId="0" borderId="46" xfId="1" applyNumberFormat="1" applyFont="1" applyBorder="1" applyAlignment="1">
      <alignment horizontal="center" vertical="center"/>
    </xf>
    <xf numFmtId="176" fontId="13" fillId="0" borderId="45" xfId="1" applyNumberFormat="1" applyFont="1" applyBorder="1">
      <alignment vertical="center"/>
    </xf>
    <xf numFmtId="176" fontId="13" fillId="0" borderId="44" xfId="1" applyNumberFormat="1" applyFont="1" applyBorder="1">
      <alignment vertical="center"/>
    </xf>
    <xf numFmtId="176" fontId="13" fillId="2" borderId="37" xfId="1" applyNumberFormat="1" applyFont="1" applyFill="1" applyBorder="1" applyAlignment="1">
      <alignment vertical="center"/>
    </xf>
    <xf numFmtId="176" fontId="13" fillId="2" borderId="36" xfId="1" applyNumberFormat="1" applyFont="1" applyFill="1" applyBorder="1" applyAlignment="1">
      <alignment vertical="center"/>
    </xf>
    <xf numFmtId="177" fontId="21" fillId="2" borderId="34" xfId="1" applyNumberFormat="1" applyFont="1" applyFill="1" applyBorder="1">
      <alignment vertical="center"/>
    </xf>
    <xf numFmtId="177" fontId="21" fillId="2" borderId="33" xfId="1" applyNumberFormat="1" applyFont="1" applyFill="1" applyBorder="1">
      <alignment vertical="center"/>
    </xf>
    <xf numFmtId="176" fontId="13" fillId="0" borderId="17" xfId="1" applyNumberFormat="1" applyFont="1" applyBorder="1" applyAlignment="1">
      <alignment vertical="center"/>
    </xf>
    <xf numFmtId="176" fontId="13" fillId="0" borderId="0" xfId="1" applyNumberFormat="1" applyFont="1" applyAlignment="1">
      <alignment vertical="center"/>
    </xf>
    <xf numFmtId="176" fontId="13" fillId="0" borderId="0" xfId="1" applyNumberFormat="1" applyFont="1" applyAlignment="1">
      <alignment vertical="center" shrinkToFit="1"/>
    </xf>
    <xf numFmtId="0" fontId="13" fillId="0" borderId="1" xfId="0" applyFont="1" applyBorder="1" applyAlignment="1">
      <alignment horizontal="center" vertical="center"/>
    </xf>
    <xf numFmtId="176" fontId="13" fillId="0" borderId="22" xfId="1" applyNumberFormat="1" applyFont="1" applyBorder="1" applyAlignment="1">
      <alignment vertical="center"/>
    </xf>
    <xf numFmtId="176" fontId="13" fillId="0" borderId="24" xfId="1" applyNumberFormat="1" applyFont="1" applyBorder="1" applyAlignment="1">
      <alignment vertical="center"/>
    </xf>
    <xf numFmtId="176" fontId="13" fillId="0" borderId="29" xfId="1" applyNumberFormat="1" applyFont="1" applyBorder="1" applyAlignment="1">
      <alignment vertical="center"/>
    </xf>
    <xf numFmtId="176" fontId="13" fillId="0" borderId="29" xfId="1" applyNumberFormat="1" applyFont="1" applyBorder="1" applyAlignment="1">
      <alignment horizontal="center" vertical="center"/>
    </xf>
    <xf numFmtId="176" fontId="13" fillId="0" borderId="57" xfId="1" applyNumberFormat="1" applyFont="1" applyBorder="1" applyAlignment="1">
      <alignment horizontal="center" vertical="center"/>
    </xf>
    <xf numFmtId="176" fontId="13" fillId="0" borderId="41" xfId="1" applyNumberFormat="1" applyFont="1" applyBorder="1" applyAlignment="1">
      <alignment horizontal="center" vertical="center"/>
    </xf>
    <xf numFmtId="0" fontId="13" fillId="0" borderId="0" xfId="0" applyFont="1">
      <alignment vertical="center"/>
    </xf>
    <xf numFmtId="176" fontId="13" fillId="0" borderId="38" xfId="1" applyNumberFormat="1" applyFont="1" applyBorder="1">
      <alignment vertical="center"/>
    </xf>
    <xf numFmtId="176" fontId="13" fillId="0" borderId="36" xfId="1" applyNumberFormat="1" applyFont="1" applyBorder="1">
      <alignment vertical="center"/>
    </xf>
    <xf numFmtId="49" fontId="13" fillId="0" borderId="0" xfId="0" applyNumberFormat="1" applyFont="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49" fontId="13" fillId="0" borderId="0" xfId="0" applyNumberFormat="1" applyFont="1" applyBorder="1" applyAlignment="1" applyProtection="1">
      <alignment vertical="center"/>
    </xf>
    <xf numFmtId="0" fontId="13" fillId="0" borderId="63" xfId="0" applyFont="1" applyBorder="1" applyAlignment="1">
      <alignment horizontal="center" vertical="center"/>
    </xf>
    <xf numFmtId="0" fontId="13" fillId="0" borderId="5" xfId="0" applyFont="1" applyBorder="1" applyAlignment="1">
      <alignment vertical="center"/>
    </xf>
    <xf numFmtId="49" fontId="13" fillId="0" borderId="0" xfId="0" applyNumberFormat="1" applyFont="1" applyFill="1" applyBorder="1" applyAlignment="1" applyProtection="1">
      <alignment vertical="center" wrapText="1"/>
      <protection locked="0"/>
    </xf>
    <xf numFmtId="49" fontId="13" fillId="0" borderId="5" xfId="0" applyNumberFormat="1" applyFont="1" applyFill="1" applyBorder="1" applyAlignment="1" applyProtection="1">
      <alignment vertical="center" wrapText="1"/>
      <protection locked="0"/>
    </xf>
    <xf numFmtId="49" fontId="13" fillId="0" borderId="5" xfId="0" applyNumberFormat="1" applyFont="1" applyFill="1" applyBorder="1" applyAlignment="1" applyProtection="1">
      <alignment vertical="center"/>
    </xf>
    <xf numFmtId="49" fontId="18" fillId="0" borderId="0" xfId="0" applyNumberFormat="1" applyFont="1" applyBorder="1" applyAlignment="1" applyProtection="1">
      <alignment vertical="center"/>
    </xf>
    <xf numFmtId="49" fontId="18" fillId="0" borderId="0" xfId="0" applyNumberFormat="1" applyFont="1" applyBorder="1" applyAlignment="1" applyProtection="1">
      <alignment horizontal="center" vertical="center"/>
    </xf>
    <xf numFmtId="0" fontId="13" fillId="0" borderId="1" xfId="0" applyFont="1" applyFill="1" applyBorder="1" applyAlignment="1">
      <alignment horizontal="center" vertical="center"/>
    </xf>
    <xf numFmtId="49" fontId="13" fillId="0" borderId="0" xfId="0" applyNumberFormat="1" applyFont="1" applyFill="1" applyBorder="1" applyAlignment="1" applyProtection="1">
      <alignment horizontal="left" vertical="center" wrapText="1"/>
      <protection locked="0"/>
    </xf>
    <xf numFmtId="49" fontId="13" fillId="0" borderId="0" xfId="0" applyNumberFormat="1" applyFont="1" applyFill="1" applyBorder="1" applyAlignment="1" applyProtection="1">
      <alignment horizontal="center" vertical="center" wrapText="1"/>
      <protection locked="0"/>
    </xf>
    <xf numFmtId="49" fontId="23" fillId="0" borderId="0" xfId="0" applyNumberFormat="1" applyFont="1" applyFill="1" applyBorder="1" applyAlignment="1" applyProtection="1">
      <alignment vertical="center" wrapText="1"/>
      <protection locked="0"/>
    </xf>
    <xf numFmtId="49" fontId="13" fillId="0" borderId="0" xfId="0" applyNumberFormat="1" applyFont="1" applyFill="1" applyBorder="1" applyAlignment="1" applyProtection="1">
      <alignment horizontal="center" vertical="center"/>
      <protection locked="0"/>
    </xf>
    <xf numFmtId="0" fontId="13" fillId="0" borderId="0" xfId="0" applyFont="1" applyFill="1">
      <alignment vertical="center"/>
    </xf>
    <xf numFmtId="0" fontId="13" fillId="0" borderId="13" xfId="0" applyFont="1" applyFill="1" applyBorder="1" applyAlignment="1">
      <alignment horizontal="center" vertical="center"/>
    </xf>
    <xf numFmtId="49" fontId="21" fillId="0" borderId="0" xfId="0" applyNumberFormat="1" applyFont="1" applyBorder="1" applyAlignment="1" applyProtection="1">
      <alignment horizontal="center" vertical="center"/>
    </xf>
    <xf numFmtId="49" fontId="18" fillId="0" borderId="8" xfId="0" applyNumberFormat="1" applyFont="1" applyBorder="1" applyAlignment="1" applyProtection="1">
      <alignment vertical="center"/>
    </xf>
    <xf numFmtId="49" fontId="18" fillId="0" borderId="8" xfId="0" applyNumberFormat="1" applyFont="1" applyBorder="1" applyAlignment="1" applyProtection="1">
      <alignment horizontal="left" vertical="center"/>
    </xf>
    <xf numFmtId="49" fontId="18" fillId="0" borderId="8" xfId="0" applyNumberFormat="1" applyFont="1" applyFill="1" applyBorder="1" applyAlignment="1" applyProtection="1">
      <alignment vertical="center"/>
    </xf>
    <xf numFmtId="38" fontId="13" fillId="0" borderId="107" xfId="2" applyFont="1" applyFill="1" applyBorder="1" applyAlignment="1" applyProtection="1">
      <alignment horizontal="center" vertical="center"/>
    </xf>
    <xf numFmtId="0" fontId="25" fillId="0" borderId="1" xfId="1" applyFont="1" applyBorder="1" applyAlignment="1">
      <alignment horizontal="center" vertical="center" wrapText="1"/>
    </xf>
    <xf numFmtId="38" fontId="26" fillId="5" borderId="1" xfId="2" applyFont="1" applyFill="1" applyBorder="1" applyAlignment="1">
      <alignment horizontal="right" vertical="center" wrapText="1"/>
    </xf>
    <xf numFmtId="38" fontId="26" fillId="0" borderId="1" xfId="2" applyFont="1" applyFill="1" applyBorder="1" applyAlignment="1">
      <alignment horizontal="right" vertical="center" wrapText="1"/>
    </xf>
    <xf numFmtId="0" fontId="26" fillId="0" borderId="0" xfId="1" applyFont="1">
      <alignment vertical="center"/>
    </xf>
    <xf numFmtId="0" fontId="27" fillId="0" borderId="0" xfId="1" applyFont="1" applyAlignment="1">
      <alignment horizontal="left" vertical="center"/>
    </xf>
    <xf numFmtId="0" fontId="26" fillId="0" borderId="0" xfId="1" applyFont="1" applyAlignment="1">
      <alignment horizontal="right" vertical="center"/>
    </xf>
    <xf numFmtId="38" fontId="13" fillId="0" borderId="1" xfId="5" applyFont="1" applyFill="1" applyBorder="1" applyAlignment="1" applyProtection="1">
      <alignment horizontal="right" vertical="center" wrapText="1"/>
    </xf>
    <xf numFmtId="38" fontId="13" fillId="0" borderId="1" xfId="5" applyFont="1" applyFill="1" applyBorder="1" applyAlignment="1" applyProtection="1">
      <alignment horizontal="right" vertical="center"/>
    </xf>
    <xf numFmtId="38" fontId="13" fillId="0" borderId="14" xfId="5" applyFont="1" applyFill="1" applyBorder="1" applyAlignment="1" applyProtection="1">
      <alignment horizontal="right" vertical="center"/>
    </xf>
    <xf numFmtId="176" fontId="13" fillId="0" borderId="130" xfId="1" applyNumberFormat="1" applyFont="1" applyBorder="1" applyAlignment="1">
      <alignment horizontal="center" vertical="center"/>
    </xf>
    <xf numFmtId="176" fontId="13" fillId="0" borderId="131" xfId="1" applyNumberFormat="1" applyFont="1" applyBorder="1">
      <alignment vertical="center"/>
    </xf>
    <xf numFmtId="176" fontId="13" fillId="0" borderId="12" xfId="1" applyNumberFormat="1" applyFont="1" applyBorder="1">
      <alignment vertical="center"/>
    </xf>
    <xf numFmtId="176" fontId="13" fillId="2" borderId="5" xfId="1" applyNumberFormat="1" applyFont="1" applyFill="1" applyBorder="1" applyAlignment="1">
      <alignment horizontal="center" vertical="center"/>
    </xf>
    <xf numFmtId="176" fontId="13" fillId="2" borderId="32" xfId="1" applyNumberFormat="1" applyFont="1" applyFill="1" applyBorder="1" applyAlignment="1">
      <alignment horizontal="center" vertical="center"/>
    </xf>
    <xf numFmtId="38" fontId="13" fillId="0" borderId="1" xfId="5" applyFont="1" applyFill="1" applyBorder="1" applyAlignment="1">
      <alignment vertical="center"/>
    </xf>
    <xf numFmtId="38" fontId="13" fillId="0" borderId="1" xfId="5" applyFont="1" applyFill="1" applyBorder="1" applyAlignment="1" applyProtection="1">
      <alignment vertical="center" wrapText="1"/>
      <protection locked="0"/>
    </xf>
    <xf numFmtId="49" fontId="10" fillId="0" borderId="8" xfId="1" applyNumberFormat="1" applyFont="1" applyFill="1" applyBorder="1" applyAlignment="1" applyProtection="1">
      <alignment horizontal="left" vertical="center"/>
    </xf>
    <xf numFmtId="38" fontId="13" fillId="0" borderId="14" xfId="5" applyFont="1" applyFill="1" applyBorder="1" applyAlignment="1" applyProtection="1">
      <alignment horizontal="right" vertical="center" wrapText="1"/>
    </xf>
    <xf numFmtId="38" fontId="13" fillId="0" borderId="1" xfId="5" applyFont="1" applyFill="1" applyBorder="1" applyAlignment="1" applyProtection="1">
      <alignment vertical="center"/>
    </xf>
    <xf numFmtId="38" fontId="13" fillId="0" borderId="1" xfId="5" applyFont="1" applyFill="1" applyBorder="1" applyAlignment="1" applyProtection="1">
      <alignment vertical="center" wrapText="1"/>
    </xf>
    <xf numFmtId="0" fontId="3" fillId="2" borderId="1" xfId="1" applyFill="1" applyBorder="1" applyAlignment="1" applyProtection="1">
      <alignment horizontal="center" vertical="center"/>
    </xf>
    <xf numFmtId="38" fontId="3" fillId="0" borderId="1" xfId="5" applyFont="1" applyFill="1" applyBorder="1" applyProtection="1">
      <alignment vertical="center"/>
      <protection locked="0"/>
    </xf>
    <xf numFmtId="0" fontId="3" fillId="2" borderId="1" xfId="1" applyFill="1" applyBorder="1" applyAlignment="1" applyProtection="1">
      <alignment vertical="center"/>
      <protection locked="0"/>
    </xf>
    <xf numFmtId="0" fontId="3" fillId="2" borderId="1" xfId="1" applyFill="1" applyBorder="1" applyAlignment="1" applyProtection="1">
      <alignment horizontal="right" vertical="center"/>
      <protection locked="0"/>
    </xf>
    <xf numFmtId="0" fontId="3" fillId="2" borderId="1" xfId="1" applyFill="1" applyBorder="1" applyProtection="1">
      <alignment vertical="center"/>
      <protection locked="0"/>
    </xf>
    <xf numFmtId="0" fontId="3" fillId="0" borderId="135" xfId="1" applyBorder="1" applyProtection="1">
      <alignment vertical="center"/>
    </xf>
    <xf numFmtId="0" fontId="3" fillId="2" borderId="0" xfId="1" applyFill="1" applyBorder="1" applyProtection="1">
      <alignment vertical="center"/>
    </xf>
    <xf numFmtId="38" fontId="3" fillId="2" borderId="0" xfId="2" applyFont="1" applyFill="1" applyBorder="1" applyProtection="1">
      <alignment vertical="center"/>
    </xf>
    <xf numFmtId="176" fontId="13" fillId="3" borderId="0" xfId="1" applyNumberFormat="1" applyFont="1" applyFill="1" applyAlignment="1">
      <alignment horizontal="center" vertical="center"/>
    </xf>
    <xf numFmtId="0" fontId="3" fillId="0" borderId="1" xfId="1" applyFill="1" applyBorder="1" applyAlignment="1" applyProtection="1">
      <alignment horizontal="center" vertical="center" wrapText="1"/>
    </xf>
    <xf numFmtId="0" fontId="3" fillId="0" borderId="1" xfId="1" applyFill="1" applyBorder="1" applyAlignment="1" applyProtection="1">
      <alignment horizontal="center" vertical="center"/>
    </xf>
    <xf numFmtId="182" fontId="13" fillId="2" borderId="36" xfId="1" applyNumberFormat="1" applyFont="1" applyFill="1" applyBorder="1">
      <alignment vertical="center"/>
    </xf>
    <xf numFmtId="176" fontId="13" fillId="2" borderId="19" xfId="1" applyNumberFormat="1" applyFont="1" applyFill="1" applyBorder="1" applyAlignment="1">
      <alignment vertical="center"/>
    </xf>
    <xf numFmtId="176" fontId="13" fillId="2" borderId="19" xfId="1" applyNumberFormat="1" applyFont="1" applyFill="1" applyBorder="1" applyProtection="1">
      <alignment vertical="center"/>
    </xf>
    <xf numFmtId="176" fontId="13" fillId="2" borderId="19" xfId="1" applyNumberFormat="1" applyFont="1" applyFill="1" applyBorder="1">
      <alignment vertical="center"/>
    </xf>
    <xf numFmtId="176" fontId="13" fillId="2" borderId="16" xfId="1" applyNumberFormat="1" applyFont="1" applyFill="1" applyBorder="1" applyAlignment="1">
      <alignment vertical="center"/>
    </xf>
    <xf numFmtId="176" fontId="13" fillId="2" borderId="16" xfId="1" applyNumberFormat="1" applyFont="1" applyFill="1" applyBorder="1">
      <alignment vertical="center"/>
    </xf>
    <xf numFmtId="176" fontId="13" fillId="2" borderId="16" xfId="1" applyNumberFormat="1" applyFont="1" applyFill="1" applyBorder="1" applyProtection="1">
      <alignment vertical="center"/>
    </xf>
    <xf numFmtId="176" fontId="7" fillId="2" borderId="19" xfId="1" applyNumberFormat="1" applyFont="1" applyFill="1" applyBorder="1">
      <alignment vertical="center"/>
    </xf>
    <xf numFmtId="176" fontId="7" fillId="2" borderId="19" xfId="1" applyNumberFormat="1" applyFont="1" applyFill="1" applyBorder="1" applyProtection="1">
      <alignment vertical="center"/>
    </xf>
    <xf numFmtId="176" fontId="13" fillId="2" borderId="28" xfId="1" applyNumberFormat="1" applyFont="1" applyFill="1" applyBorder="1" applyAlignment="1">
      <alignment vertical="center"/>
    </xf>
    <xf numFmtId="176" fontId="13" fillId="2" borderId="28" xfId="1" applyNumberFormat="1" applyFont="1" applyFill="1" applyBorder="1">
      <alignment vertical="center"/>
    </xf>
    <xf numFmtId="176" fontId="13" fillId="2" borderId="28" xfId="1" applyNumberFormat="1" applyFont="1" applyFill="1" applyBorder="1" applyProtection="1">
      <alignment vertical="center"/>
    </xf>
    <xf numFmtId="176" fontId="7" fillId="2" borderId="16" xfId="1" applyNumberFormat="1" applyFont="1" applyFill="1" applyBorder="1" applyAlignment="1">
      <alignment vertical="center"/>
    </xf>
    <xf numFmtId="176" fontId="7" fillId="2" borderId="16" xfId="1" applyNumberFormat="1" applyFont="1" applyFill="1" applyBorder="1">
      <alignment vertical="center"/>
    </xf>
    <xf numFmtId="176" fontId="7" fillId="2" borderId="16" xfId="1" applyNumberFormat="1" applyFont="1" applyFill="1" applyBorder="1" applyProtection="1">
      <alignment vertical="center"/>
    </xf>
    <xf numFmtId="176" fontId="7" fillId="2" borderId="24" xfId="1" applyNumberFormat="1" applyFont="1" applyFill="1" applyBorder="1">
      <alignment vertical="center"/>
    </xf>
    <xf numFmtId="176" fontId="7" fillId="2" borderId="24" xfId="1" applyNumberFormat="1" applyFont="1" applyFill="1" applyBorder="1" applyProtection="1">
      <alignment vertical="center"/>
    </xf>
    <xf numFmtId="176" fontId="13" fillId="2" borderId="61" xfId="1" applyNumberFormat="1" applyFont="1" applyFill="1" applyBorder="1" applyProtection="1">
      <alignment vertical="center"/>
    </xf>
    <xf numFmtId="176" fontId="13" fillId="2" borderId="24" xfId="1" applyNumberFormat="1" applyFont="1" applyFill="1" applyBorder="1" applyProtection="1">
      <alignment vertical="center"/>
    </xf>
    <xf numFmtId="176" fontId="13" fillId="2" borderId="27" xfId="1" applyNumberFormat="1" applyFont="1" applyFill="1" applyBorder="1" applyAlignment="1">
      <alignment horizontal="left" vertical="center" shrinkToFit="1"/>
    </xf>
    <xf numFmtId="176" fontId="13" fillId="2" borderId="15" xfId="1" applyNumberFormat="1" applyFont="1" applyFill="1" applyBorder="1" applyAlignment="1">
      <alignment horizontal="left" vertical="center" shrinkToFit="1"/>
    </xf>
    <xf numFmtId="176" fontId="13" fillId="2" borderId="21" xfId="1" applyNumberFormat="1" applyFont="1" applyFill="1" applyBorder="1" applyAlignment="1">
      <alignment horizontal="left" vertical="center" shrinkToFit="1"/>
    </xf>
    <xf numFmtId="176" fontId="13" fillId="8" borderId="1" xfId="1" applyNumberFormat="1" applyFont="1" applyFill="1" applyBorder="1" applyAlignment="1">
      <alignment horizontal="center" vertical="center"/>
    </xf>
    <xf numFmtId="176" fontId="13" fillId="8" borderId="46" xfId="1" applyNumberFormat="1" applyFont="1" applyFill="1" applyBorder="1">
      <alignment vertical="center"/>
    </xf>
    <xf numFmtId="176" fontId="13" fillId="8" borderId="38" xfId="1" applyNumberFormat="1" applyFont="1" applyFill="1" applyBorder="1">
      <alignment vertical="center"/>
    </xf>
    <xf numFmtId="176" fontId="13" fillId="8" borderId="37" xfId="1" applyNumberFormat="1" applyFont="1" applyFill="1" applyBorder="1">
      <alignment vertical="center"/>
    </xf>
    <xf numFmtId="176" fontId="13" fillId="8" borderId="36" xfId="1" applyNumberFormat="1" applyFont="1" applyFill="1" applyBorder="1">
      <alignment vertical="center"/>
    </xf>
    <xf numFmtId="176" fontId="13" fillId="8" borderId="40" xfId="1" applyNumberFormat="1" applyFont="1" applyFill="1" applyBorder="1">
      <alignment vertical="center"/>
    </xf>
    <xf numFmtId="176" fontId="13" fillId="8" borderId="39" xfId="1" applyNumberFormat="1" applyFont="1" applyFill="1" applyBorder="1">
      <alignment vertical="center"/>
    </xf>
    <xf numFmtId="176" fontId="13" fillId="8" borderId="19" xfId="1" applyNumberFormat="1" applyFont="1" applyFill="1" applyBorder="1" applyAlignment="1">
      <alignment vertical="center"/>
    </xf>
    <xf numFmtId="176" fontId="13" fillId="8" borderId="19" xfId="1" applyNumberFormat="1" applyFont="1" applyFill="1" applyBorder="1">
      <alignment vertical="center"/>
    </xf>
    <xf numFmtId="176" fontId="17" fillId="8" borderId="19" xfId="1" applyNumberFormat="1" applyFont="1" applyFill="1" applyBorder="1" applyAlignment="1">
      <alignment vertical="center"/>
    </xf>
    <xf numFmtId="176" fontId="7" fillId="8" borderId="19" xfId="1" applyNumberFormat="1" applyFont="1" applyFill="1" applyBorder="1" applyAlignment="1">
      <alignment vertical="center"/>
    </xf>
    <xf numFmtId="176" fontId="7" fillId="8" borderId="29" xfId="1" applyNumberFormat="1" applyFont="1" applyFill="1" applyBorder="1" applyAlignment="1">
      <alignment vertical="center"/>
    </xf>
    <xf numFmtId="176" fontId="13" fillId="8" borderId="61" xfId="1" applyNumberFormat="1" applyFont="1" applyFill="1" applyBorder="1" applyAlignment="1">
      <alignment vertical="center"/>
    </xf>
    <xf numFmtId="176" fontId="13" fillId="8" borderId="61" xfId="1" applyNumberFormat="1" applyFont="1" applyFill="1" applyBorder="1">
      <alignment vertical="center"/>
    </xf>
    <xf numFmtId="176" fontId="13" fillId="8" borderId="24" xfId="1" applyNumberFormat="1" applyFont="1" applyFill="1" applyBorder="1" applyAlignment="1">
      <alignment vertical="center"/>
    </xf>
    <xf numFmtId="176" fontId="13" fillId="8" borderId="24" xfId="1" applyNumberFormat="1" applyFont="1" applyFill="1" applyBorder="1">
      <alignment vertical="center"/>
    </xf>
    <xf numFmtId="176" fontId="13" fillId="8" borderId="22" xfId="1" applyNumberFormat="1" applyFont="1" applyFill="1" applyBorder="1">
      <alignment vertical="center"/>
    </xf>
    <xf numFmtId="176" fontId="13" fillId="8" borderId="25" xfId="1" applyNumberFormat="1" applyFont="1" applyFill="1" applyBorder="1" applyAlignment="1">
      <alignment vertical="center" shrinkToFit="1"/>
    </xf>
    <xf numFmtId="176" fontId="13" fillId="8" borderId="23" xfId="1" applyNumberFormat="1" applyFont="1" applyFill="1" applyBorder="1" applyAlignment="1">
      <alignment vertical="center" shrinkToFit="1"/>
    </xf>
    <xf numFmtId="176" fontId="13" fillId="8" borderId="21" xfId="1" applyNumberFormat="1" applyFont="1" applyFill="1" applyBorder="1" applyAlignment="1">
      <alignment vertical="center" shrinkToFit="1"/>
    </xf>
    <xf numFmtId="176" fontId="13" fillId="8" borderId="18" xfId="1" applyNumberFormat="1" applyFont="1" applyFill="1" applyBorder="1" applyAlignment="1">
      <alignment vertical="center" shrinkToFit="1"/>
    </xf>
    <xf numFmtId="176" fontId="13" fillId="8" borderId="32" xfId="1" applyNumberFormat="1" applyFont="1" applyFill="1" applyBorder="1" applyAlignment="1">
      <alignment vertical="center" shrinkToFit="1"/>
    </xf>
    <xf numFmtId="176" fontId="13" fillId="8" borderId="104" xfId="1" applyNumberFormat="1" applyFont="1" applyFill="1" applyBorder="1" applyAlignment="1">
      <alignment vertical="center" shrinkToFit="1"/>
    </xf>
    <xf numFmtId="176" fontId="13" fillId="8" borderId="21" xfId="1" applyNumberFormat="1" applyFont="1" applyFill="1" applyBorder="1" applyAlignment="1">
      <alignment horizontal="left" vertical="center" shrinkToFit="1"/>
    </xf>
    <xf numFmtId="0" fontId="13" fillId="8" borderId="108" xfId="1" applyFont="1" applyFill="1" applyBorder="1" applyProtection="1">
      <alignment vertical="center"/>
      <protection locked="0"/>
    </xf>
    <xf numFmtId="0" fontId="13" fillId="8" borderId="24" xfId="1" applyFont="1" applyFill="1" applyBorder="1" applyAlignment="1" applyProtection="1">
      <alignment horizontal="center" vertical="center"/>
      <protection locked="0"/>
    </xf>
    <xf numFmtId="0" fontId="13" fillId="8" borderId="87" xfId="1" applyFont="1" applyFill="1" applyBorder="1" applyAlignment="1" applyProtection="1">
      <alignment horizontal="center" vertical="center"/>
      <protection locked="0"/>
    </xf>
    <xf numFmtId="38" fontId="13" fillId="8" borderId="91" xfId="2" applyFont="1" applyFill="1" applyBorder="1" applyProtection="1">
      <alignment vertical="center"/>
      <protection locked="0"/>
    </xf>
    <xf numFmtId="38" fontId="13" fillId="8" borderId="90" xfId="2" applyFont="1" applyFill="1" applyBorder="1" applyAlignment="1" applyProtection="1">
      <alignment horizontal="center" vertical="center"/>
      <protection locked="0"/>
    </xf>
    <xf numFmtId="38" fontId="13" fillId="8" borderId="92" xfId="2" applyFont="1" applyFill="1" applyBorder="1" applyAlignment="1" applyProtection="1">
      <alignment horizontal="center" vertical="center"/>
      <protection locked="0"/>
    </xf>
    <xf numFmtId="3" fontId="13" fillId="8" borderId="108" xfId="1" applyNumberFormat="1" applyFont="1" applyFill="1" applyBorder="1" applyProtection="1">
      <alignment vertical="center"/>
    </xf>
    <xf numFmtId="38" fontId="13" fillId="8" borderId="85" xfId="2" applyFont="1" applyFill="1" applyBorder="1" applyAlignment="1" applyProtection="1">
      <alignment horizontal="center" vertical="center"/>
    </xf>
    <xf numFmtId="38" fontId="13" fillId="8" borderId="87" xfId="2" applyFont="1" applyFill="1" applyBorder="1" applyAlignment="1" applyProtection="1">
      <alignment horizontal="center" vertical="center"/>
    </xf>
    <xf numFmtId="38" fontId="13" fillId="8" borderId="91" xfId="2" applyFont="1" applyFill="1" applyBorder="1" applyProtection="1">
      <alignment vertical="center"/>
    </xf>
    <xf numFmtId="38" fontId="13" fillId="8" borderId="106" xfId="2" applyFont="1" applyFill="1" applyBorder="1" applyAlignment="1" applyProtection="1">
      <alignment horizontal="center" vertical="center"/>
    </xf>
    <xf numFmtId="38" fontId="13" fillId="8" borderId="105" xfId="2" applyFont="1" applyFill="1" applyBorder="1" applyAlignment="1" applyProtection="1">
      <alignment horizontal="center" vertical="center"/>
    </xf>
    <xf numFmtId="0" fontId="3" fillId="8" borderId="86" xfId="1" applyFill="1" applyBorder="1" applyProtection="1">
      <alignment vertical="center"/>
      <protection locked="0"/>
    </xf>
    <xf numFmtId="0" fontId="3" fillId="8" borderId="85" xfId="1" applyFill="1" applyBorder="1" applyProtection="1">
      <alignment vertical="center"/>
      <protection locked="0"/>
    </xf>
    <xf numFmtId="0" fontId="3" fillId="8" borderId="84" xfId="1" applyFill="1" applyBorder="1" applyProtection="1">
      <alignment vertical="center"/>
      <protection locked="0"/>
    </xf>
    <xf numFmtId="0" fontId="13" fillId="8" borderId="91" xfId="1" applyFont="1" applyFill="1" applyBorder="1" applyProtection="1">
      <alignment vertical="center"/>
      <protection locked="0"/>
    </xf>
    <xf numFmtId="0" fontId="13" fillId="8" borderId="90" xfId="1" applyFont="1" applyFill="1" applyBorder="1" applyProtection="1">
      <alignment vertical="center"/>
      <protection locked="0"/>
    </xf>
    <xf numFmtId="0" fontId="3" fillId="8" borderId="90" xfId="1" applyFill="1" applyBorder="1" applyProtection="1">
      <alignment vertical="center"/>
      <protection locked="0"/>
    </xf>
    <xf numFmtId="0" fontId="3" fillId="8" borderId="89" xfId="1" applyFill="1" applyBorder="1" applyProtection="1">
      <alignment vertical="center"/>
      <protection locked="0"/>
    </xf>
    <xf numFmtId="0" fontId="3" fillId="8" borderId="88" xfId="1" applyFill="1" applyBorder="1" applyProtection="1">
      <alignment vertical="center"/>
      <protection locked="0"/>
    </xf>
    <xf numFmtId="0" fontId="3" fillId="8" borderId="87" xfId="1" applyFill="1" applyBorder="1" applyProtection="1">
      <alignment vertical="center"/>
      <protection locked="0"/>
    </xf>
    <xf numFmtId="0" fontId="3" fillId="8" borderId="108" xfId="1" applyFill="1" applyBorder="1" applyProtection="1">
      <alignment vertical="center"/>
      <protection locked="0"/>
    </xf>
    <xf numFmtId="0" fontId="3" fillId="8" borderId="24" xfId="1" applyFill="1" applyBorder="1" applyProtection="1">
      <alignment vertical="center"/>
      <protection locked="0"/>
    </xf>
    <xf numFmtId="0" fontId="3" fillId="8" borderId="134" xfId="1" applyFill="1" applyBorder="1" applyProtection="1">
      <alignment vertical="center"/>
      <protection locked="0"/>
    </xf>
    <xf numFmtId="0" fontId="3" fillId="8" borderId="80" xfId="1" applyFill="1" applyBorder="1" applyProtection="1">
      <alignment vertical="center"/>
      <protection locked="0"/>
    </xf>
    <xf numFmtId="0" fontId="3" fillId="8" borderId="19" xfId="1" applyFill="1" applyBorder="1" applyProtection="1">
      <alignment vertical="center"/>
      <protection locked="0"/>
    </xf>
    <xf numFmtId="0" fontId="3" fillId="8" borderId="79" xfId="1" applyFill="1" applyBorder="1" applyProtection="1">
      <alignment vertical="center"/>
      <protection locked="0"/>
    </xf>
    <xf numFmtId="0" fontId="3" fillId="8" borderId="76" xfId="1" applyFill="1" applyBorder="1" applyProtection="1">
      <alignment vertical="center"/>
      <protection locked="0"/>
    </xf>
    <xf numFmtId="0" fontId="3" fillId="8" borderId="29" xfId="1" applyFill="1" applyBorder="1" applyProtection="1">
      <alignment vertical="center"/>
      <protection locked="0"/>
    </xf>
    <xf numFmtId="0" fontId="3" fillId="8" borderId="75" xfId="1" applyFill="1" applyBorder="1" applyProtection="1">
      <alignment vertical="center"/>
      <protection locked="0"/>
    </xf>
    <xf numFmtId="181" fontId="3" fillId="8" borderId="1" xfId="1" applyNumberFormat="1" applyFill="1" applyBorder="1" applyProtection="1">
      <alignment vertical="center"/>
      <protection locked="0"/>
    </xf>
    <xf numFmtId="0" fontId="13" fillId="8" borderId="1" xfId="1" applyFont="1" applyFill="1" applyBorder="1" applyAlignment="1" applyProtection="1">
      <alignment horizontal="center" vertical="center"/>
    </xf>
    <xf numFmtId="0" fontId="3" fillId="0" borderId="0" xfId="1" applyNumberFormat="1" applyFont="1" applyAlignment="1">
      <alignment horizontal="center" vertical="center"/>
    </xf>
    <xf numFmtId="49" fontId="13" fillId="0" borderId="0" xfId="0" applyNumberFormat="1" applyFont="1" applyBorder="1" applyAlignment="1" applyProtection="1">
      <alignment horizontal="left" vertical="center" wrapText="1"/>
    </xf>
    <xf numFmtId="49" fontId="13" fillId="0" borderId="0" xfId="0" applyNumberFormat="1" applyFont="1" applyBorder="1" applyAlignment="1" applyProtection="1">
      <alignment horizontal="left" vertical="center"/>
    </xf>
    <xf numFmtId="49" fontId="17" fillId="0" borderId="2" xfId="0" applyNumberFormat="1" applyFont="1" applyBorder="1" applyAlignment="1" applyProtection="1">
      <alignment horizontal="center" vertical="center" wrapText="1"/>
    </xf>
    <xf numFmtId="49" fontId="17" fillId="0" borderId="3" xfId="0" applyNumberFormat="1" applyFont="1" applyBorder="1" applyAlignment="1" applyProtection="1">
      <alignment horizontal="center" vertical="center" wrapText="1"/>
    </xf>
    <xf numFmtId="49" fontId="17" fillId="0" borderId="4" xfId="0" applyNumberFormat="1" applyFont="1" applyBorder="1" applyAlignment="1" applyProtection="1">
      <alignment horizontal="center" vertical="center" wrapText="1"/>
    </xf>
    <xf numFmtId="49" fontId="13" fillId="6" borderId="1" xfId="0" applyNumberFormat="1" applyFont="1" applyFill="1" applyBorder="1" applyAlignment="1" applyProtection="1">
      <alignment horizontal="left" vertical="center" wrapText="1"/>
      <protection locked="0"/>
    </xf>
    <xf numFmtId="0" fontId="13" fillId="0" borderId="14" xfId="0" applyFont="1" applyFill="1" applyBorder="1" applyAlignment="1">
      <alignment horizontal="center" vertical="center"/>
    </xf>
    <xf numFmtId="0" fontId="13" fillId="0" borderId="13" xfId="0" applyFont="1" applyFill="1" applyBorder="1" applyAlignment="1">
      <alignment horizontal="center" vertical="center"/>
    </xf>
    <xf numFmtId="49" fontId="18" fillId="6" borderId="8" xfId="0" applyNumberFormat="1" applyFont="1" applyFill="1" applyBorder="1" applyAlignment="1" applyProtection="1">
      <alignment horizontal="center" vertical="center"/>
      <protection locked="0"/>
    </xf>
    <xf numFmtId="49" fontId="13" fillId="0" borderId="1" xfId="0" applyNumberFormat="1" applyFont="1" applyBorder="1" applyAlignment="1" applyProtection="1">
      <alignment horizontal="center" vertical="center"/>
    </xf>
    <xf numFmtId="49" fontId="13" fillId="0" borderId="3" xfId="0" applyNumberFormat="1" applyFont="1" applyFill="1" applyBorder="1" applyAlignment="1" applyProtection="1">
      <alignment horizontal="center" vertical="center"/>
    </xf>
    <xf numFmtId="0" fontId="13" fillId="0" borderId="14" xfId="0" applyFont="1" applyBorder="1" applyAlignment="1">
      <alignment horizontal="center" vertical="center"/>
    </xf>
    <xf numFmtId="0" fontId="13" fillId="0" borderId="63" xfId="0" applyFont="1" applyBorder="1" applyAlignment="1">
      <alignment horizontal="center" vertical="center"/>
    </xf>
    <xf numFmtId="49" fontId="13" fillId="0" borderId="3" xfId="0" applyNumberFormat="1" applyFont="1" applyBorder="1" applyAlignment="1" applyProtection="1">
      <alignment horizontal="center" vertical="center"/>
    </xf>
    <xf numFmtId="49" fontId="13" fillId="0" borderId="14" xfId="0" applyNumberFormat="1" applyFont="1" applyBorder="1" applyAlignment="1" applyProtection="1">
      <alignment horizontal="center" vertical="center"/>
    </xf>
    <xf numFmtId="49" fontId="13" fillId="0" borderId="63" xfId="0" applyNumberFormat="1" applyFont="1" applyBorder="1" applyAlignment="1" applyProtection="1">
      <alignment horizontal="center" vertical="center"/>
    </xf>
    <xf numFmtId="49" fontId="13" fillId="0" borderId="13" xfId="0" applyNumberFormat="1" applyFont="1" applyBorder="1" applyAlignment="1" applyProtection="1">
      <alignment horizontal="center" vertical="center"/>
    </xf>
    <xf numFmtId="49" fontId="13" fillId="6" borderId="14" xfId="0" applyNumberFormat="1" applyFont="1" applyFill="1" applyBorder="1" applyAlignment="1" applyProtection="1">
      <alignment vertical="center" wrapText="1"/>
      <protection locked="0"/>
    </xf>
    <xf numFmtId="49" fontId="13" fillId="6" borderId="63" xfId="0" applyNumberFormat="1" applyFont="1" applyFill="1" applyBorder="1" applyAlignment="1" applyProtection="1">
      <alignment vertical="center" wrapText="1"/>
      <protection locked="0"/>
    </xf>
    <xf numFmtId="49" fontId="13" fillId="6" borderId="13" xfId="0" applyNumberFormat="1" applyFont="1" applyFill="1" applyBorder="1" applyAlignment="1" applyProtection="1">
      <alignment vertical="center" wrapText="1"/>
      <protection locked="0"/>
    </xf>
    <xf numFmtId="49" fontId="13" fillId="6" borderId="1" xfId="0" applyNumberFormat="1" applyFont="1" applyFill="1" applyBorder="1" applyAlignment="1" applyProtection="1">
      <alignment vertical="center" wrapText="1"/>
      <protection locked="0"/>
    </xf>
    <xf numFmtId="49" fontId="13" fillId="0" borderId="7" xfId="0" applyNumberFormat="1" applyFont="1" applyBorder="1" applyAlignment="1" applyProtection="1">
      <alignment horizontal="center" vertical="center"/>
    </xf>
    <xf numFmtId="49" fontId="13" fillId="0" borderId="8" xfId="0" applyNumberFormat="1" applyFont="1" applyBorder="1" applyAlignment="1" applyProtection="1">
      <alignment horizontal="center" vertical="center"/>
    </xf>
    <xf numFmtId="49" fontId="13" fillId="0" borderId="9" xfId="0" applyNumberFormat="1" applyFont="1" applyBorder="1" applyAlignment="1" applyProtection="1">
      <alignment horizontal="center" vertical="center"/>
    </xf>
    <xf numFmtId="176" fontId="13" fillId="0" borderId="123" xfId="1" applyNumberFormat="1" applyFont="1" applyBorder="1" applyAlignment="1">
      <alignment horizontal="center" vertical="center"/>
    </xf>
    <xf numFmtId="176" fontId="13" fillId="0" borderId="124" xfId="1" applyNumberFormat="1" applyFont="1" applyBorder="1" applyAlignment="1">
      <alignment horizontal="center" vertical="center"/>
    </xf>
    <xf numFmtId="176" fontId="13" fillId="0" borderId="29" xfId="1" applyNumberFormat="1" applyFont="1" applyBorder="1" applyAlignment="1">
      <alignment vertical="center"/>
    </xf>
    <xf numFmtId="176" fontId="13" fillId="0" borderId="24" xfId="1" applyNumberFormat="1" applyFont="1" applyBorder="1" applyAlignment="1">
      <alignment vertical="center"/>
    </xf>
    <xf numFmtId="176" fontId="13" fillId="2" borderId="121" xfId="1" applyNumberFormat="1" applyFont="1" applyFill="1" applyBorder="1" applyAlignment="1">
      <alignment horizontal="center" vertical="center"/>
    </xf>
    <xf numFmtId="176" fontId="13" fillId="2" borderId="122" xfId="1" applyNumberFormat="1" applyFont="1" applyFill="1" applyBorder="1" applyAlignment="1">
      <alignment horizontal="center" vertical="center"/>
    </xf>
    <xf numFmtId="176" fontId="13" fillId="0" borderId="30" xfId="1" applyNumberFormat="1" applyFont="1" applyBorder="1" applyAlignment="1">
      <alignment horizontal="center" vertical="center"/>
    </xf>
    <xf numFmtId="176" fontId="13" fillId="0" borderId="20" xfId="1" applyNumberFormat="1" applyFont="1" applyBorder="1" applyAlignment="1">
      <alignment horizontal="center" vertical="center"/>
    </xf>
    <xf numFmtId="176" fontId="13" fillId="0" borderId="31" xfId="1" applyNumberFormat="1" applyFont="1" applyBorder="1" applyAlignment="1">
      <alignment horizontal="center" vertical="center"/>
    </xf>
    <xf numFmtId="176" fontId="13" fillId="0" borderId="22" xfId="1" applyNumberFormat="1" applyFont="1" applyBorder="1" applyAlignment="1">
      <alignment vertical="center"/>
    </xf>
    <xf numFmtId="176" fontId="13" fillId="0" borderId="102" xfId="1" applyNumberFormat="1" applyFont="1" applyBorder="1" applyAlignment="1">
      <alignment horizontal="center" vertical="center"/>
    </xf>
    <xf numFmtId="176" fontId="13" fillId="0" borderId="51" xfId="1" applyNumberFormat="1" applyFont="1" applyBorder="1" applyAlignment="1">
      <alignment horizontal="center" vertical="center" wrapText="1"/>
    </xf>
    <xf numFmtId="176" fontId="13" fillId="0" borderId="125" xfId="1" applyNumberFormat="1" applyFont="1" applyBorder="1" applyAlignment="1">
      <alignment horizontal="center" vertical="center" wrapText="1"/>
    </xf>
    <xf numFmtId="176" fontId="13" fillId="0" borderId="50" xfId="1" applyNumberFormat="1" applyFont="1" applyBorder="1" applyAlignment="1">
      <alignment horizontal="center" vertical="center"/>
    </xf>
    <xf numFmtId="176" fontId="13" fillId="0" borderId="46" xfId="1" applyNumberFormat="1" applyFont="1" applyBorder="1" applyAlignment="1">
      <alignment horizontal="center" vertical="center"/>
    </xf>
    <xf numFmtId="176" fontId="13" fillId="0" borderId="49" xfId="1" applyNumberFormat="1" applyFont="1" applyBorder="1" applyAlignment="1">
      <alignment horizontal="center" vertical="center"/>
    </xf>
    <xf numFmtId="176" fontId="13" fillId="0" borderId="45" xfId="1" applyNumberFormat="1" applyFont="1" applyBorder="1" applyAlignment="1">
      <alignment horizontal="center" vertical="center"/>
    </xf>
    <xf numFmtId="176" fontId="13" fillId="0" borderId="48" xfId="1" applyNumberFormat="1" applyFont="1" applyBorder="1" applyAlignment="1">
      <alignment horizontal="center" vertical="center"/>
    </xf>
    <xf numFmtId="176" fontId="13" fillId="0" borderId="44" xfId="1" applyNumberFormat="1" applyFont="1" applyBorder="1" applyAlignment="1">
      <alignment horizontal="center" vertical="center"/>
    </xf>
    <xf numFmtId="176" fontId="13" fillId="0" borderId="103" xfId="1" applyNumberFormat="1" applyFont="1" applyBorder="1" applyAlignment="1">
      <alignment horizontal="center" vertical="center"/>
    </xf>
    <xf numFmtId="176" fontId="13" fillId="0" borderId="24" xfId="1" applyNumberFormat="1" applyFont="1" applyBorder="1" applyAlignment="1">
      <alignment horizontal="center" vertical="center"/>
    </xf>
    <xf numFmtId="176" fontId="13" fillId="0" borderId="60" xfId="1" applyNumberFormat="1" applyFont="1" applyBorder="1" applyAlignment="1">
      <alignment horizontal="center" vertical="center" shrinkToFit="1"/>
    </xf>
    <xf numFmtId="176" fontId="13" fillId="0" borderId="23" xfId="1" applyNumberFormat="1" applyFont="1" applyBorder="1" applyAlignment="1">
      <alignment horizontal="center" vertical="center" shrinkToFit="1"/>
    </xf>
    <xf numFmtId="176" fontId="13" fillId="0" borderId="26" xfId="1" applyNumberFormat="1" applyFont="1" applyBorder="1" applyAlignment="1">
      <alignment horizontal="center" vertical="center"/>
    </xf>
    <xf numFmtId="176" fontId="13" fillId="0" borderId="17" xfId="1" applyNumberFormat="1" applyFont="1" applyBorder="1" applyAlignment="1">
      <alignment horizontal="center" vertical="center"/>
    </xf>
    <xf numFmtId="176" fontId="15" fillId="0" borderId="62" xfId="1" applyNumberFormat="1" applyFont="1" applyBorder="1" applyAlignment="1">
      <alignment horizontal="center" vertical="center"/>
    </xf>
    <xf numFmtId="176" fontId="13" fillId="0" borderId="103" xfId="1" applyNumberFormat="1" applyFont="1" applyBorder="1" applyAlignment="1">
      <alignment vertical="center"/>
    </xf>
    <xf numFmtId="176" fontId="13" fillId="0" borderId="126" xfId="1" applyNumberFormat="1" applyFont="1" applyBorder="1" applyAlignment="1">
      <alignment horizontal="center" vertical="center"/>
    </xf>
    <xf numFmtId="176" fontId="13" fillId="0" borderId="127" xfId="1" applyNumberFormat="1" applyFont="1" applyBorder="1" applyAlignment="1">
      <alignment horizontal="center" vertical="center"/>
    </xf>
    <xf numFmtId="176" fontId="13" fillId="0" borderId="128" xfId="1" applyNumberFormat="1" applyFont="1" applyBorder="1" applyAlignment="1">
      <alignment horizontal="center" vertical="center"/>
    </xf>
    <xf numFmtId="176" fontId="13" fillId="0" borderId="30" xfId="1" applyNumberFormat="1" applyFont="1" applyBorder="1" applyAlignment="1">
      <alignment horizontal="center" vertical="center" shrinkToFit="1"/>
    </xf>
    <xf numFmtId="176" fontId="13" fillId="0" borderId="20" xfId="1" applyNumberFormat="1" applyFont="1" applyBorder="1" applyAlignment="1">
      <alignment horizontal="center" vertical="center" shrinkToFit="1"/>
    </xf>
    <xf numFmtId="176" fontId="13" fillId="0" borderId="31" xfId="1" applyNumberFormat="1" applyFont="1" applyBorder="1" applyAlignment="1">
      <alignment horizontal="center" vertical="center" shrinkToFit="1"/>
    </xf>
    <xf numFmtId="176" fontId="13" fillId="0" borderId="30" xfId="1" applyNumberFormat="1" applyFont="1" applyBorder="1" applyAlignment="1">
      <alignment horizontal="center" vertical="center" wrapText="1"/>
    </xf>
    <xf numFmtId="176" fontId="13" fillId="0" borderId="20" xfId="1" applyNumberFormat="1" applyFont="1" applyBorder="1" applyAlignment="1">
      <alignment horizontal="center" vertical="center" wrapText="1"/>
    </xf>
    <xf numFmtId="176" fontId="13" fillId="0" borderId="129" xfId="1" applyNumberFormat="1" applyFont="1" applyBorder="1" applyAlignment="1">
      <alignment horizontal="center" vertical="center" wrapText="1"/>
    </xf>
    <xf numFmtId="176" fontId="13" fillId="0" borderId="48" xfId="1" applyNumberFormat="1" applyFont="1" applyBorder="1" applyAlignment="1">
      <alignment horizontal="center" vertical="center" wrapText="1"/>
    </xf>
    <xf numFmtId="176" fontId="13" fillId="0" borderId="44" xfId="1" applyNumberFormat="1" applyFont="1" applyBorder="1" applyAlignment="1">
      <alignment horizontal="center" vertical="center" wrapText="1"/>
    </xf>
    <xf numFmtId="0" fontId="2" fillId="0" borderId="1" xfId="1" applyFont="1" applyFill="1" applyBorder="1" applyAlignment="1" applyProtection="1">
      <alignment horizontal="center" vertical="center"/>
    </xf>
    <xf numFmtId="0" fontId="2" fillId="0" borderId="14" xfId="1" applyFont="1" applyFill="1" applyBorder="1" applyAlignment="1" applyProtection="1">
      <alignment horizontal="center" vertical="center"/>
    </xf>
    <xf numFmtId="0" fontId="2" fillId="0" borderId="13" xfId="1" applyFont="1" applyFill="1" applyBorder="1" applyAlignment="1" applyProtection="1">
      <alignment horizontal="center" vertical="center"/>
    </xf>
    <xf numFmtId="0" fontId="2" fillId="7" borderId="14" xfId="1" applyFont="1" applyFill="1" applyBorder="1" applyAlignment="1" applyProtection="1">
      <alignment horizontal="center" vertical="center"/>
    </xf>
    <xf numFmtId="0" fontId="2" fillId="7" borderId="63" xfId="1" applyFont="1" applyFill="1" applyBorder="1" applyAlignment="1" applyProtection="1">
      <alignment horizontal="center" vertical="center"/>
    </xf>
    <xf numFmtId="0" fontId="2" fillId="7" borderId="13" xfId="1" applyFont="1" applyFill="1" applyBorder="1" applyAlignment="1" applyProtection="1">
      <alignment horizontal="center" vertical="center"/>
    </xf>
    <xf numFmtId="0" fontId="3" fillId="0" borderId="11" xfId="1" applyFill="1" applyBorder="1" applyAlignment="1" applyProtection="1">
      <alignment horizontal="center" vertical="center"/>
    </xf>
    <xf numFmtId="0" fontId="3" fillId="0" borderId="12" xfId="1" applyFill="1" applyBorder="1" applyAlignment="1" applyProtection="1">
      <alignment horizontal="center" vertical="center"/>
    </xf>
    <xf numFmtId="0" fontId="3" fillId="0" borderId="10" xfId="1" applyFill="1" applyBorder="1" applyAlignment="1" applyProtection="1">
      <alignment horizontal="center" vertical="center"/>
    </xf>
    <xf numFmtId="0" fontId="3" fillId="0" borderId="2" xfId="1" applyFill="1" applyBorder="1" applyAlignment="1" applyProtection="1">
      <alignment horizontal="center" vertical="center"/>
    </xf>
    <xf numFmtId="0" fontId="3" fillId="0" borderId="4" xfId="1" applyFill="1" applyBorder="1" applyAlignment="1" applyProtection="1">
      <alignment horizontal="center" vertical="center"/>
    </xf>
    <xf numFmtId="0" fontId="3" fillId="0" borderId="5" xfId="1" applyFill="1" applyBorder="1" applyAlignment="1" applyProtection="1">
      <alignment horizontal="center" vertical="center"/>
    </xf>
    <xf numFmtId="0" fontId="3" fillId="0" borderId="6" xfId="1" applyFill="1" applyBorder="1" applyAlignment="1" applyProtection="1">
      <alignment horizontal="center" vertical="center"/>
    </xf>
    <xf numFmtId="0" fontId="3" fillId="0" borderId="7" xfId="1" applyFill="1" applyBorder="1" applyAlignment="1" applyProtection="1">
      <alignment horizontal="center" vertical="center"/>
    </xf>
    <xf numFmtId="0" fontId="3" fillId="0" borderId="9" xfId="1" applyFill="1" applyBorder="1" applyAlignment="1" applyProtection="1">
      <alignment horizontal="center" vertical="center"/>
    </xf>
    <xf numFmtId="0" fontId="3" fillId="0" borderId="1" xfId="1" applyFill="1" applyBorder="1" applyAlignment="1" applyProtection="1">
      <alignment horizontal="center" vertical="center" wrapText="1"/>
    </xf>
    <xf numFmtId="0" fontId="3" fillId="0" borderId="1" xfId="1" applyFill="1" applyBorder="1" applyAlignment="1" applyProtection="1">
      <alignment horizontal="center" vertical="center"/>
    </xf>
    <xf numFmtId="0" fontId="3" fillId="0" borderId="11" xfId="1" applyFill="1" applyBorder="1" applyAlignment="1" applyProtection="1">
      <alignment horizontal="center" vertical="center" wrapText="1"/>
    </xf>
    <xf numFmtId="49" fontId="3" fillId="0" borderId="0" xfId="1" applyNumberFormat="1" applyBorder="1" applyAlignment="1" applyProtection="1">
      <alignment horizontal="center" vertical="center"/>
      <protection locked="0"/>
    </xf>
    <xf numFmtId="0" fontId="3" fillId="0" borderId="0" xfId="1" applyNumberFormat="1" applyBorder="1" applyAlignment="1" applyProtection="1">
      <alignment horizontal="center" vertical="center"/>
      <protection locked="0"/>
    </xf>
    <xf numFmtId="0" fontId="3" fillId="0" borderId="8" xfId="1" applyNumberFormat="1" applyBorder="1" applyAlignment="1" applyProtection="1">
      <alignment horizontal="center" vertical="center"/>
      <protection locked="0"/>
    </xf>
    <xf numFmtId="0" fontId="3" fillId="0" borderId="0" xfId="1" applyBorder="1" applyAlignment="1" applyProtection="1">
      <alignment horizontal="left" vertical="center"/>
      <protection locked="0"/>
    </xf>
    <xf numFmtId="0" fontId="3" fillId="0" borderId="8" xfId="1" applyBorder="1" applyAlignment="1" applyProtection="1">
      <alignment horizontal="left" vertical="center"/>
      <protection locked="0"/>
    </xf>
    <xf numFmtId="0" fontId="2" fillId="0" borderId="63" xfId="1" applyFont="1" applyFill="1" applyBorder="1" applyAlignment="1" applyProtection="1">
      <alignment horizontal="center" vertical="center"/>
    </xf>
    <xf numFmtId="0" fontId="3" fillId="0" borderId="14" xfId="1" applyFill="1" applyBorder="1" applyAlignment="1" applyProtection="1">
      <alignment horizontal="center" vertical="center"/>
    </xf>
    <xf numFmtId="0" fontId="3" fillId="0" borderId="63" xfId="1" applyFill="1" applyBorder="1" applyAlignment="1" applyProtection="1">
      <alignment horizontal="center" vertical="center"/>
    </xf>
    <xf numFmtId="0" fontId="3" fillId="0" borderId="13" xfId="1" applyFill="1" applyBorder="1" applyAlignment="1" applyProtection="1">
      <alignment horizontal="center" vertical="center"/>
    </xf>
    <xf numFmtId="0" fontId="3" fillId="0" borderId="11" xfId="1" applyFill="1" applyBorder="1" applyAlignment="1" applyProtection="1">
      <alignment horizontal="center" vertical="center" textRotation="255"/>
    </xf>
    <xf numFmtId="0" fontId="3" fillId="0" borderId="12" xfId="1" applyFill="1" applyBorder="1" applyAlignment="1" applyProtection="1">
      <alignment horizontal="center" vertical="center" textRotation="255"/>
    </xf>
    <xf numFmtId="0" fontId="12" fillId="0" borderId="14" xfId="1" applyFont="1" applyFill="1" applyBorder="1" applyAlignment="1" applyProtection="1">
      <alignment horizontal="center" vertical="center" wrapText="1"/>
    </xf>
    <xf numFmtId="0" fontId="12" fillId="0" borderId="13" xfId="1" applyFont="1" applyFill="1" applyBorder="1" applyAlignment="1" applyProtection="1">
      <alignment horizontal="center" vertical="center" wrapText="1"/>
    </xf>
    <xf numFmtId="38" fontId="3" fillId="0" borderId="66" xfId="1" applyNumberFormat="1" applyFill="1" applyBorder="1" applyAlignment="1" applyProtection="1">
      <alignment horizontal="center" vertical="center"/>
    </xf>
    <xf numFmtId="38" fontId="3" fillId="0" borderId="65" xfId="1" applyNumberFormat="1" applyFill="1" applyBorder="1" applyAlignment="1" applyProtection="1">
      <alignment horizontal="center" vertical="center"/>
    </xf>
    <xf numFmtId="38" fontId="3" fillId="0" borderId="64" xfId="1" applyNumberFormat="1" applyFill="1" applyBorder="1" applyAlignment="1" applyProtection="1">
      <alignment horizontal="center" vertical="center"/>
    </xf>
    <xf numFmtId="38" fontId="3" fillId="2" borderId="99" xfId="1" applyNumberFormat="1" applyFill="1" applyBorder="1" applyAlignment="1" applyProtection="1">
      <alignment horizontal="right" vertical="center"/>
    </xf>
    <xf numFmtId="38" fontId="3" fillId="2" borderId="98" xfId="1" applyNumberFormat="1" applyFill="1" applyBorder="1" applyAlignment="1" applyProtection="1">
      <alignment horizontal="right" vertical="center"/>
    </xf>
    <xf numFmtId="38" fontId="3" fillId="2" borderId="97" xfId="1" applyNumberFormat="1" applyFill="1" applyBorder="1" applyAlignment="1" applyProtection="1">
      <alignment horizontal="right" vertical="center"/>
    </xf>
    <xf numFmtId="0" fontId="3" fillId="0" borderId="66" xfId="1" applyFill="1" applyBorder="1" applyAlignment="1" applyProtection="1">
      <alignment horizontal="center" vertical="center"/>
    </xf>
    <xf numFmtId="0" fontId="3" fillId="0" borderId="65" xfId="1" applyFill="1" applyBorder="1" applyAlignment="1" applyProtection="1">
      <alignment horizontal="center" vertical="center"/>
    </xf>
    <xf numFmtId="0" fontId="3" fillId="0" borderId="64" xfId="1" applyFill="1" applyBorder="1" applyAlignment="1" applyProtection="1">
      <alignment horizontal="center" vertical="center"/>
    </xf>
    <xf numFmtId="0" fontId="3" fillId="0" borderId="8" xfId="1" applyFill="1" applyBorder="1" applyAlignment="1" applyProtection="1">
      <alignment horizontal="center" vertical="center"/>
    </xf>
    <xf numFmtId="38" fontId="3" fillId="0" borderId="132" xfId="1" applyNumberFormat="1" applyFill="1" applyBorder="1" applyAlignment="1" applyProtection="1">
      <alignment horizontal="center" vertical="center" wrapText="1"/>
    </xf>
    <xf numFmtId="38" fontId="3" fillId="0" borderId="133" xfId="1" applyNumberFormat="1" applyFill="1" applyBorder="1" applyAlignment="1" applyProtection="1">
      <alignment horizontal="center" vertical="center" wrapText="1"/>
    </xf>
    <xf numFmtId="0" fontId="3" fillId="0" borderId="88" xfId="1" applyBorder="1" applyAlignment="1" applyProtection="1">
      <alignment horizontal="center" vertical="center" wrapText="1"/>
    </xf>
    <xf numFmtId="0" fontId="3" fillId="0" borderId="109" xfId="1" applyBorder="1" applyAlignment="1" applyProtection="1">
      <alignment horizontal="center" vertical="center" wrapText="1"/>
    </xf>
    <xf numFmtId="0" fontId="3" fillId="0" borderId="82" xfId="1" applyBorder="1" applyAlignment="1" applyProtection="1">
      <alignment horizontal="center" vertical="center" wrapText="1"/>
    </xf>
    <xf numFmtId="0" fontId="3" fillId="0" borderId="78" xfId="1" applyBorder="1" applyAlignment="1" applyProtection="1">
      <alignment horizontal="center" vertical="center" wrapText="1"/>
    </xf>
    <xf numFmtId="0" fontId="13" fillId="0" borderId="11" xfId="1" applyFont="1" applyBorder="1" applyAlignment="1" applyProtection="1">
      <alignment horizontal="center" vertical="center"/>
    </xf>
    <xf numFmtId="0" fontId="13" fillId="0" borderId="12" xfId="1" applyFont="1" applyBorder="1" applyAlignment="1" applyProtection="1">
      <alignment horizontal="center" vertical="center"/>
    </xf>
    <xf numFmtId="0" fontId="13" fillId="0" borderId="10" xfId="1" applyFont="1" applyBorder="1" applyAlignment="1" applyProtection="1">
      <alignment horizontal="center" vertical="center"/>
    </xf>
    <xf numFmtId="0" fontId="3" fillId="0" borderId="0" xfId="1" applyBorder="1" applyAlignment="1" applyProtection="1">
      <alignment horizontal="center" vertical="center"/>
    </xf>
    <xf numFmtId="0" fontId="3" fillId="0" borderId="0" xfId="1" applyAlignment="1" applyProtection="1">
      <alignment horizontal="center" vertical="center"/>
    </xf>
    <xf numFmtId="0" fontId="3" fillId="0" borderId="96" xfId="1" applyBorder="1" applyAlignment="1" applyProtection="1">
      <alignment horizontal="center" vertical="center"/>
    </xf>
    <xf numFmtId="0" fontId="3" fillId="7" borderId="2" xfId="1" applyFont="1" applyFill="1" applyBorder="1" applyAlignment="1" applyProtection="1">
      <alignment horizontal="center" vertical="center"/>
    </xf>
    <xf numFmtId="0" fontId="3" fillId="7" borderId="3" xfId="1" applyFont="1" applyFill="1" applyBorder="1" applyAlignment="1" applyProtection="1">
      <alignment horizontal="center" vertical="center"/>
    </xf>
    <xf numFmtId="0" fontId="3" fillId="7" borderId="4" xfId="1" applyFont="1" applyFill="1" applyBorder="1" applyAlignment="1" applyProtection="1">
      <alignment horizontal="center" vertical="center"/>
    </xf>
    <xf numFmtId="0" fontId="3" fillId="7" borderId="7" xfId="1" applyFont="1" applyFill="1" applyBorder="1" applyAlignment="1" applyProtection="1">
      <alignment horizontal="center" vertical="center"/>
    </xf>
    <xf numFmtId="0" fontId="3" fillId="7" borderId="8" xfId="1" applyFont="1" applyFill="1" applyBorder="1" applyAlignment="1" applyProtection="1">
      <alignment horizontal="center" vertical="center"/>
    </xf>
    <xf numFmtId="0" fontId="3" fillId="7" borderId="9" xfId="1" applyFont="1" applyFill="1" applyBorder="1" applyAlignment="1" applyProtection="1">
      <alignment horizontal="center" vertical="center"/>
    </xf>
    <xf numFmtId="0" fontId="3" fillId="0" borderId="88" xfId="1" applyBorder="1" applyAlignment="1" applyProtection="1">
      <alignment horizontal="center" vertical="center"/>
    </xf>
    <xf numFmtId="0" fontId="3" fillId="0" borderId="87" xfId="1" applyBorder="1" applyAlignment="1" applyProtection="1">
      <alignment horizontal="center" vertical="center"/>
    </xf>
    <xf numFmtId="0" fontId="3" fillId="0" borderId="93" xfId="1" applyBorder="1" applyAlignment="1" applyProtection="1">
      <alignment horizontal="left" vertical="center" shrinkToFit="1"/>
    </xf>
    <xf numFmtId="0" fontId="3" fillId="0" borderId="92" xfId="1" applyBorder="1" applyAlignment="1" applyProtection="1">
      <alignment horizontal="left" vertical="center" shrinkToFit="1"/>
    </xf>
    <xf numFmtId="0" fontId="24" fillId="0" borderId="72" xfId="1" applyFont="1" applyFill="1" applyBorder="1" applyAlignment="1" applyProtection="1">
      <alignment vertical="top" wrapText="1"/>
    </xf>
    <xf numFmtId="0" fontId="24" fillId="0" borderId="71" xfId="1" applyFont="1" applyFill="1" applyBorder="1" applyAlignment="1" applyProtection="1">
      <alignment vertical="top" wrapText="1"/>
    </xf>
    <xf numFmtId="0" fontId="24" fillId="0" borderId="70" xfId="1" applyFont="1" applyFill="1" applyBorder="1" applyAlignment="1" applyProtection="1">
      <alignment vertical="top" wrapText="1"/>
    </xf>
    <xf numFmtId="0" fontId="24" fillId="0" borderId="0" xfId="1" applyFont="1" applyFill="1" applyBorder="1" applyAlignment="1" applyProtection="1">
      <alignment vertical="top" wrapText="1"/>
    </xf>
    <xf numFmtId="0" fontId="24" fillId="0" borderId="69" xfId="1" applyFont="1" applyFill="1" applyBorder="1" applyAlignment="1" applyProtection="1">
      <alignment vertical="top" wrapText="1"/>
    </xf>
    <xf numFmtId="0" fontId="24" fillId="0" borderId="68" xfId="1" applyFont="1" applyFill="1" applyBorder="1" applyAlignment="1" applyProtection="1">
      <alignment vertical="top" wrapText="1"/>
    </xf>
    <xf numFmtId="0" fontId="13" fillId="7" borderId="14" xfId="1" applyFont="1" applyFill="1" applyBorder="1" applyAlignment="1" applyProtection="1">
      <alignment horizontal="center" vertical="center" shrinkToFit="1"/>
    </xf>
    <xf numFmtId="0" fontId="13" fillId="7" borderId="13" xfId="1" applyFont="1" applyFill="1" applyBorder="1" applyAlignment="1" applyProtection="1">
      <alignment horizontal="center" vertical="center" shrinkToFit="1"/>
    </xf>
    <xf numFmtId="0" fontId="13" fillId="0" borderId="11" xfId="1" applyFont="1" applyFill="1" applyBorder="1" applyAlignment="1" applyProtection="1">
      <alignment horizontal="center" vertical="center" wrapText="1"/>
    </xf>
    <xf numFmtId="0" fontId="13" fillId="0" borderId="10" xfId="1" applyFont="1" applyFill="1" applyBorder="1" applyAlignment="1" applyProtection="1">
      <alignment horizontal="center" vertical="center"/>
    </xf>
    <xf numFmtId="0" fontId="13" fillId="0" borderId="11" xfId="1" applyFont="1" applyFill="1" applyBorder="1" applyAlignment="1" applyProtection="1">
      <alignment horizontal="center" vertical="center"/>
    </xf>
    <xf numFmtId="38" fontId="3" fillId="2" borderId="99" xfId="1" applyNumberFormat="1" applyFill="1" applyBorder="1" applyAlignment="1" applyProtection="1">
      <alignment vertical="center"/>
    </xf>
    <xf numFmtId="38" fontId="3" fillId="2" borderId="98" xfId="1" applyNumberFormat="1" applyFill="1" applyBorder="1" applyAlignment="1" applyProtection="1">
      <alignment vertical="center"/>
    </xf>
    <xf numFmtId="38" fontId="3" fillId="2" borderId="97" xfId="1" applyNumberFormat="1" applyFill="1" applyBorder="1" applyAlignment="1" applyProtection="1">
      <alignment vertical="center"/>
    </xf>
    <xf numFmtId="0" fontId="3" fillId="0" borderId="113" xfId="1" applyBorder="1" applyAlignment="1" applyProtection="1">
      <alignment horizontal="center" vertical="center" wrapText="1"/>
    </xf>
    <xf numFmtId="0" fontId="3" fillId="0" borderId="0" xfId="1" applyFill="1" applyBorder="1" applyAlignment="1" applyProtection="1">
      <alignment horizontal="center" vertical="center"/>
    </xf>
    <xf numFmtId="0" fontId="12" fillId="0" borderId="11" xfId="1" applyFont="1" applyFill="1" applyBorder="1" applyAlignment="1" applyProtection="1">
      <alignment horizontal="center" vertical="center" textRotation="255" wrapText="1"/>
    </xf>
    <xf numFmtId="0" fontId="12" fillId="0" borderId="12" xfId="1" applyFont="1" applyFill="1" applyBorder="1" applyAlignment="1" applyProtection="1">
      <alignment horizontal="center" vertical="center" textRotation="255" wrapText="1"/>
    </xf>
    <xf numFmtId="0" fontId="12" fillId="0" borderId="67" xfId="1" applyFont="1" applyFill="1" applyBorder="1" applyAlignment="1" applyProtection="1">
      <alignment horizontal="center" vertical="center" textRotation="255" wrapText="1"/>
    </xf>
    <xf numFmtId="0" fontId="12" fillId="0" borderId="11" xfId="1" applyFont="1" applyFill="1" applyBorder="1" applyAlignment="1" applyProtection="1">
      <alignment horizontal="center" vertical="center" textRotation="255"/>
    </xf>
    <xf numFmtId="0" fontId="12" fillId="0" borderId="12" xfId="1" applyFont="1" applyFill="1" applyBorder="1" applyAlignment="1" applyProtection="1">
      <alignment horizontal="center" vertical="center" textRotation="255"/>
    </xf>
    <xf numFmtId="0" fontId="12" fillId="0" borderId="10" xfId="1" applyFont="1" applyFill="1" applyBorder="1" applyAlignment="1" applyProtection="1">
      <alignment horizontal="center" vertical="center" textRotation="255"/>
    </xf>
    <xf numFmtId="0" fontId="3" fillId="0" borderId="136" xfId="1" applyFill="1" applyBorder="1" applyAlignment="1" applyProtection="1">
      <alignment horizontal="center" vertical="center"/>
    </xf>
    <xf numFmtId="0" fontId="3" fillId="0" borderId="137" xfId="1" applyFill="1" applyBorder="1" applyAlignment="1" applyProtection="1">
      <alignment horizontal="center" vertical="center"/>
    </xf>
    <xf numFmtId="0" fontId="11" fillId="0" borderId="14" xfId="1" applyFont="1" applyFill="1" applyBorder="1" applyAlignment="1" applyProtection="1">
      <alignment horizontal="center" vertical="center" wrapText="1"/>
    </xf>
    <xf numFmtId="0" fontId="11" fillId="0" borderId="13" xfId="1" applyFont="1" applyFill="1" applyBorder="1" applyAlignment="1" applyProtection="1">
      <alignment horizontal="center" vertical="center" wrapText="1"/>
    </xf>
    <xf numFmtId="0" fontId="3" fillId="0" borderId="14" xfId="1" applyFill="1" applyBorder="1" applyAlignment="1" applyProtection="1">
      <alignment horizontal="left" vertical="center"/>
      <protection locked="0"/>
    </xf>
    <xf numFmtId="0" fontId="3" fillId="0" borderId="13" xfId="1" applyFill="1" applyBorder="1" applyAlignment="1" applyProtection="1">
      <alignment horizontal="left" vertical="center"/>
      <protection locked="0"/>
    </xf>
    <xf numFmtId="0" fontId="3" fillId="0" borderId="11" xfId="1" applyFill="1" applyBorder="1" applyAlignment="1" applyProtection="1">
      <alignment horizontal="center" vertical="center" textRotation="255" wrapText="1"/>
    </xf>
    <xf numFmtId="0" fontId="3" fillId="0" borderId="12" xfId="1" applyFill="1" applyBorder="1" applyAlignment="1" applyProtection="1">
      <alignment horizontal="center" vertical="center" textRotation="255" wrapText="1"/>
    </xf>
    <xf numFmtId="0" fontId="3" fillId="0" borderId="14" xfId="1" applyFill="1" applyBorder="1" applyAlignment="1" applyProtection="1">
      <alignment horizontal="center" vertical="center"/>
      <protection locked="0"/>
    </xf>
    <xf numFmtId="0" fontId="3" fillId="0" borderId="13" xfId="1" applyFill="1" applyBorder="1" applyAlignment="1" applyProtection="1">
      <alignment horizontal="center" vertical="center"/>
      <protection locked="0"/>
    </xf>
    <xf numFmtId="0" fontId="25" fillId="0" borderId="1" xfId="1" applyFont="1" applyBorder="1" applyAlignment="1">
      <alignment horizontal="center" vertical="center" textRotation="255" wrapText="1"/>
    </xf>
    <xf numFmtId="0" fontId="28" fillId="0" borderId="0" xfId="1" applyNumberFormat="1" applyFont="1" applyBorder="1" applyAlignment="1">
      <alignment horizontal="right" vertical="center"/>
    </xf>
    <xf numFmtId="0" fontId="25" fillId="0" borderId="8" xfId="1" applyFont="1" applyBorder="1" applyAlignment="1">
      <alignment horizontal="left" vertical="center"/>
    </xf>
    <xf numFmtId="0" fontId="25" fillId="0" borderId="1" xfId="1" applyFont="1" applyBorder="1" applyAlignment="1">
      <alignment horizontal="center" vertical="center" wrapText="1"/>
    </xf>
  </cellXfs>
  <cellStyles count="6">
    <cellStyle name="桁区切り" xfId="5" builtinId="6"/>
    <cellStyle name="桁区切り 2" xfId="2"/>
    <cellStyle name="標準" xfId="0" builtinId="0"/>
    <cellStyle name="標準 2" xfId="1"/>
    <cellStyle name="標準 2 2" xfId="4"/>
    <cellStyle name="標準 3" xfId="3"/>
  </cellStyles>
  <dxfs count="0"/>
  <tableStyles count="0" defaultTableStyle="TableStyleMedium2" defaultPivotStyle="PivotStyleLight16"/>
  <colors>
    <mruColors>
      <color rgb="FFF9F7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69849</xdr:colOff>
      <xdr:row>0</xdr:row>
      <xdr:rowOff>102925</xdr:rowOff>
    </xdr:from>
    <xdr:to>
      <xdr:col>14</xdr:col>
      <xdr:colOff>542702</xdr:colOff>
      <xdr:row>3</xdr:row>
      <xdr:rowOff>68274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91361" y="102925"/>
          <a:ext cx="9831719" cy="46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黄色のセルに、計画している研修日数又は月数を入力してください。</a:t>
          </a:r>
          <a:endParaRPr kumimoji="1" lang="en-US" altLang="ja-JP" sz="1000"/>
        </a:p>
        <a:p>
          <a:r>
            <a:rPr kumimoji="1" lang="ja-JP" altLang="en-US" sz="1000"/>
            <a:t>○　各セルにはコメントで上限日数を記載してあるので、入力の際には注意してください。黄色以外のセルは、数式等入力済みですので、変更等行わないでください。</a:t>
          </a:r>
          <a:endParaRPr kumimoji="1" lang="en-US" altLang="ja-JP" sz="1000"/>
        </a:p>
        <a:p>
          <a:r>
            <a:rPr kumimoji="1" lang="ja-JP" altLang="en-US" sz="1000"/>
            <a:t>　</a:t>
          </a:r>
        </a:p>
      </xdr:txBody>
    </xdr:sp>
    <xdr:clientData/>
  </xdr:twoCellAnchor>
  <xdr:twoCellAnchor>
    <xdr:from>
      <xdr:col>1</xdr:col>
      <xdr:colOff>69849</xdr:colOff>
      <xdr:row>0</xdr:row>
      <xdr:rowOff>102925</xdr:rowOff>
    </xdr:from>
    <xdr:to>
      <xdr:col>14</xdr:col>
      <xdr:colOff>542702</xdr:colOff>
      <xdr:row>3</xdr:row>
      <xdr:rowOff>68274</xdr:rowOff>
    </xdr:to>
    <xdr:sp macro="" textlink="">
      <xdr:nvSpPr>
        <xdr:cNvPr id="3" name="テキスト ボックス 2">
          <a:extLst>
            <a:ext uri="{FF2B5EF4-FFF2-40B4-BE49-F238E27FC236}">
              <a16:creationId xmlns:a16="http://schemas.microsoft.com/office/drawing/2014/main" id="{00000000-0008-0000-0200-000002000000}"/>
            </a:ext>
          </a:extLst>
        </xdr:cNvPr>
        <xdr:cNvSpPr txBox="1"/>
      </xdr:nvSpPr>
      <xdr:spPr>
        <a:xfrm>
          <a:off x="288924" y="102925"/>
          <a:ext cx="11017028" cy="479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黄色のセルに、計画している研修日数又は月数を入力してください。</a:t>
          </a:r>
          <a:endParaRPr kumimoji="1" lang="en-US" altLang="ja-JP" sz="1000"/>
        </a:p>
        <a:p>
          <a:r>
            <a:rPr kumimoji="1" lang="ja-JP" altLang="en-US" sz="1000"/>
            <a:t>○　各セルにはコメントで上限日数を記載してあるので、入力の際には注意してください。黄色以外のセルは、数式等入力済みですので、変更等行わないでください。</a:t>
          </a:r>
          <a:endParaRPr kumimoji="1" lang="en-US" altLang="ja-JP" sz="1000"/>
        </a:p>
        <a:p>
          <a:r>
            <a:rPr kumimoji="1" lang="ja-JP" altLang="en-US" sz="10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343"/>
  <sheetViews>
    <sheetView tabSelected="1" view="pageBreakPreview" zoomScale="85" zoomScaleNormal="100" zoomScaleSheetLayoutView="85" workbookViewId="0">
      <selection activeCell="G6" sqref="G6:AH6"/>
    </sheetView>
  </sheetViews>
  <sheetFormatPr defaultColWidth="9" defaultRowHeight="13.2"/>
  <cols>
    <col min="1" max="34" width="2.109375" style="169" customWidth="1"/>
    <col min="35" max="35" width="8.44140625" style="169" customWidth="1"/>
    <col min="36" max="36" width="8.77734375" style="169" customWidth="1"/>
    <col min="37" max="37" width="2.109375" style="169" customWidth="1"/>
    <col min="38" max="16384" width="9" style="55"/>
  </cols>
  <sheetData>
    <row r="1" spans="1:38" s="166" customFormat="1">
      <c r="A1" s="169"/>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row>
    <row r="2" spans="1:38" s="166" customFormat="1" ht="14.25" customHeight="1">
      <c r="A2" s="169"/>
      <c r="B2" s="186"/>
      <c r="C2" s="186"/>
      <c r="D2" s="186"/>
      <c r="E2" s="186"/>
      <c r="F2" s="186"/>
      <c r="G2" s="186"/>
      <c r="H2" s="186"/>
      <c r="I2" s="186"/>
      <c r="J2" s="186"/>
      <c r="K2" s="186"/>
      <c r="L2" s="186"/>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row>
    <row r="3" spans="1:38" ht="15.75" customHeight="1">
      <c r="A3" s="169" t="s">
        <v>250</v>
      </c>
      <c r="C3" s="169" t="s">
        <v>200</v>
      </c>
      <c r="D3" s="169" t="s">
        <v>177</v>
      </c>
      <c r="E3" s="169" t="s">
        <v>178</v>
      </c>
      <c r="F3" s="169" t="s">
        <v>179</v>
      </c>
    </row>
    <row r="4" spans="1:38" ht="37.5" customHeight="1">
      <c r="B4" s="301" t="s">
        <v>247</v>
      </c>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row>
    <row r="5" spans="1:38" ht="20.25" customHeight="1">
      <c r="B5" s="177" t="s">
        <v>217</v>
      </c>
      <c r="C5" s="178"/>
      <c r="D5" s="178" t="s">
        <v>200</v>
      </c>
      <c r="E5" s="178" t="s">
        <v>177</v>
      </c>
      <c r="F5" s="178" t="s">
        <v>203</v>
      </c>
      <c r="G5" s="178" t="s">
        <v>218</v>
      </c>
      <c r="H5" s="178" t="s">
        <v>189</v>
      </c>
      <c r="I5" s="178" t="s">
        <v>183</v>
      </c>
      <c r="J5" s="178"/>
      <c r="P5" s="187" t="s">
        <v>249</v>
      </c>
      <c r="Q5" s="187"/>
      <c r="R5" s="187"/>
      <c r="S5" s="187"/>
      <c r="U5" s="309" t="s">
        <v>265</v>
      </c>
      <c r="V5" s="309"/>
      <c r="W5" s="309"/>
      <c r="X5" s="309"/>
      <c r="Y5" s="309"/>
      <c r="Z5" s="309"/>
      <c r="AA5" s="309"/>
      <c r="AB5" s="309"/>
      <c r="AC5" s="309"/>
      <c r="AD5" s="309"/>
      <c r="AE5" s="309"/>
      <c r="AF5" s="309"/>
      <c r="AG5" s="309"/>
      <c r="AH5" s="189"/>
      <c r="AI5" s="188" t="s">
        <v>264</v>
      </c>
      <c r="AJ5" s="187"/>
      <c r="AK5" s="177"/>
      <c r="AL5" s="169"/>
    </row>
    <row r="6" spans="1:38" ht="35.25" customHeight="1">
      <c r="C6" s="303" t="s">
        <v>219</v>
      </c>
      <c r="D6" s="304"/>
      <c r="E6" s="304"/>
      <c r="F6" s="305"/>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12" t="s">
        <v>0</v>
      </c>
      <c r="AJ6" s="313"/>
      <c r="AK6" s="173"/>
    </row>
    <row r="7" spans="1:38" ht="15" customHeight="1">
      <c r="C7" s="315" t="s">
        <v>220</v>
      </c>
      <c r="D7" s="316"/>
      <c r="E7" s="316"/>
      <c r="F7" s="317"/>
      <c r="G7" s="322" t="s">
        <v>221</v>
      </c>
      <c r="H7" s="323"/>
      <c r="I7" s="323"/>
      <c r="J7" s="323"/>
      <c r="K7" s="323"/>
      <c r="L7" s="323"/>
      <c r="M7" s="323"/>
      <c r="N7" s="323"/>
      <c r="O7" s="323"/>
      <c r="P7" s="323"/>
      <c r="Q7" s="323"/>
      <c r="R7" s="323"/>
      <c r="S7" s="324"/>
      <c r="T7" s="310" t="s">
        <v>222</v>
      </c>
      <c r="U7" s="310"/>
      <c r="V7" s="310"/>
      <c r="W7" s="310"/>
      <c r="X7" s="310"/>
      <c r="Y7" s="310"/>
      <c r="Z7" s="310"/>
      <c r="AA7" s="310"/>
      <c r="AB7" s="310"/>
      <c r="AC7" s="310"/>
      <c r="AD7" s="310"/>
      <c r="AE7" s="310"/>
      <c r="AF7" s="310"/>
      <c r="AG7" s="310"/>
      <c r="AH7" s="310"/>
      <c r="AI7" s="159" t="s">
        <v>1</v>
      </c>
      <c r="AJ7" s="172" t="s">
        <v>2</v>
      </c>
      <c r="AK7" s="173"/>
    </row>
    <row r="8" spans="1:38" s="102" customFormat="1" ht="30" customHeight="1">
      <c r="A8" s="169"/>
      <c r="B8" s="169"/>
      <c r="C8" s="315" t="s">
        <v>223</v>
      </c>
      <c r="D8" s="316"/>
      <c r="E8" s="316"/>
      <c r="F8" s="317"/>
      <c r="G8" s="318"/>
      <c r="H8" s="319"/>
      <c r="I8" s="319"/>
      <c r="J8" s="319"/>
      <c r="K8" s="319"/>
      <c r="L8" s="319"/>
      <c r="M8" s="319"/>
      <c r="N8" s="319"/>
      <c r="O8" s="319"/>
      <c r="P8" s="319"/>
      <c r="Q8" s="319"/>
      <c r="R8" s="319"/>
      <c r="S8" s="320"/>
      <c r="T8" s="321"/>
      <c r="U8" s="321"/>
      <c r="V8" s="321"/>
      <c r="W8" s="321"/>
      <c r="X8" s="321"/>
      <c r="Y8" s="321"/>
      <c r="Z8" s="321"/>
      <c r="AA8" s="321"/>
      <c r="AB8" s="321"/>
      <c r="AC8" s="321"/>
      <c r="AD8" s="321"/>
      <c r="AE8" s="321"/>
      <c r="AF8" s="321"/>
      <c r="AG8" s="321"/>
      <c r="AH8" s="321"/>
      <c r="AI8" s="198">
        <f>SUM('⑥-2 資金積算【リンク元】'!$D$4:'⑥-2 資金積算【リンク元】'!$D$7)</f>
        <v>0</v>
      </c>
      <c r="AJ8" s="199">
        <f>SUM('⑥-2 資金積算【リンク元】'!$D$8:'⑥-2 資金積算【リンク元】'!$D$13)</f>
        <v>0</v>
      </c>
      <c r="AK8" s="173"/>
    </row>
    <row r="9" spans="1:38" s="102" customFormat="1" ht="30" customHeight="1">
      <c r="A9" s="169"/>
      <c r="B9" s="169"/>
      <c r="C9" s="315" t="s">
        <v>224</v>
      </c>
      <c r="D9" s="316"/>
      <c r="E9" s="316"/>
      <c r="F9" s="317"/>
      <c r="G9" s="318"/>
      <c r="H9" s="319"/>
      <c r="I9" s="319"/>
      <c r="J9" s="319"/>
      <c r="K9" s="319"/>
      <c r="L9" s="319"/>
      <c r="M9" s="319"/>
      <c r="N9" s="319"/>
      <c r="O9" s="319"/>
      <c r="P9" s="319"/>
      <c r="Q9" s="319"/>
      <c r="R9" s="319"/>
      <c r="S9" s="320"/>
      <c r="T9" s="321"/>
      <c r="U9" s="321"/>
      <c r="V9" s="321"/>
      <c r="W9" s="321"/>
      <c r="X9" s="321"/>
      <c r="Y9" s="321"/>
      <c r="Z9" s="321"/>
      <c r="AA9" s="321"/>
      <c r="AB9" s="321"/>
      <c r="AC9" s="321"/>
      <c r="AD9" s="321"/>
      <c r="AE9" s="321"/>
      <c r="AF9" s="321"/>
      <c r="AG9" s="321"/>
      <c r="AH9" s="321"/>
      <c r="AI9" s="197">
        <f>SUM('⑥-2 資金積算【リンク元】'!$E$4:'⑥-2 資金積算【リンク元】'!$E$7)</f>
        <v>0</v>
      </c>
      <c r="AJ9" s="208">
        <f>SUM('⑥-2 資金積算【リンク元】'!$E$8:'⑥-2 資金積算【リンク元】'!$E$13)</f>
        <v>0</v>
      </c>
      <c r="AK9" s="175"/>
    </row>
    <row r="10" spans="1:38" s="102" customFormat="1" ht="30" customHeight="1">
      <c r="A10" s="169"/>
      <c r="B10" s="169"/>
      <c r="C10" s="315" t="s">
        <v>225</v>
      </c>
      <c r="D10" s="316"/>
      <c r="E10" s="316"/>
      <c r="F10" s="317"/>
      <c r="G10" s="318"/>
      <c r="H10" s="319"/>
      <c r="I10" s="319"/>
      <c r="J10" s="319"/>
      <c r="K10" s="319"/>
      <c r="L10" s="319"/>
      <c r="M10" s="319"/>
      <c r="N10" s="319"/>
      <c r="O10" s="319"/>
      <c r="P10" s="319"/>
      <c r="Q10" s="319"/>
      <c r="R10" s="319"/>
      <c r="S10" s="320"/>
      <c r="T10" s="321"/>
      <c r="U10" s="321"/>
      <c r="V10" s="321"/>
      <c r="W10" s="321"/>
      <c r="X10" s="321"/>
      <c r="Y10" s="321"/>
      <c r="Z10" s="321"/>
      <c r="AA10" s="321"/>
      <c r="AB10" s="321"/>
      <c r="AC10" s="321"/>
      <c r="AD10" s="321"/>
      <c r="AE10" s="321"/>
      <c r="AF10" s="321"/>
      <c r="AG10" s="321"/>
      <c r="AH10" s="321"/>
      <c r="AI10" s="197">
        <f>SUM('⑥-2 資金積算【リンク元】'!$F$4:'⑥-2 資金積算【リンク元】'!$F$7)</f>
        <v>0</v>
      </c>
      <c r="AJ10" s="208">
        <f>SUM('⑥-2 資金積算【リンク元】'!$F$8:'⑥-2 資金積算【リンク元】'!$F$13)</f>
        <v>0</v>
      </c>
      <c r="AK10" s="175"/>
    </row>
    <row r="11" spans="1:38" s="166" customFormat="1" ht="30" customHeight="1">
      <c r="A11" s="169"/>
      <c r="B11" s="169"/>
      <c r="C11" s="315" t="s">
        <v>226</v>
      </c>
      <c r="D11" s="316"/>
      <c r="E11" s="316"/>
      <c r="F11" s="317"/>
      <c r="G11" s="318"/>
      <c r="H11" s="319"/>
      <c r="I11" s="319"/>
      <c r="J11" s="319"/>
      <c r="K11" s="319"/>
      <c r="L11" s="319"/>
      <c r="M11" s="319"/>
      <c r="N11" s="319"/>
      <c r="O11" s="319"/>
      <c r="P11" s="319"/>
      <c r="Q11" s="319"/>
      <c r="R11" s="319"/>
      <c r="S11" s="320"/>
      <c r="T11" s="321"/>
      <c r="U11" s="321"/>
      <c r="V11" s="321"/>
      <c r="W11" s="321"/>
      <c r="X11" s="321"/>
      <c r="Y11" s="321"/>
      <c r="Z11" s="321"/>
      <c r="AA11" s="321"/>
      <c r="AB11" s="321"/>
      <c r="AC11" s="321"/>
      <c r="AD11" s="321"/>
      <c r="AE11" s="321"/>
      <c r="AF11" s="321"/>
      <c r="AG11" s="321"/>
      <c r="AH11" s="321"/>
      <c r="AI11" s="198">
        <f>SUM('⑥-2 資金積算【リンク元】'!$G$4:'⑥-2 資金積算【リンク元】'!$G$7)</f>
        <v>0</v>
      </c>
      <c r="AJ11" s="199">
        <f>SUM('⑥-2 資金積算【リンク元】'!$G$8:'⑥-2 資金積算【リンク元】'!$G$13)</f>
        <v>0</v>
      </c>
      <c r="AK11" s="176"/>
    </row>
    <row r="12" spans="1:38" s="166" customFormat="1" ht="30" customHeight="1">
      <c r="A12" s="169"/>
      <c r="B12" s="169"/>
      <c r="C12" s="315" t="s">
        <v>227</v>
      </c>
      <c r="D12" s="316"/>
      <c r="E12" s="316"/>
      <c r="F12" s="317"/>
      <c r="G12" s="318"/>
      <c r="H12" s="319"/>
      <c r="I12" s="319"/>
      <c r="J12" s="319"/>
      <c r="K12" s="319"/>
      <c r="L12" s="319"/>
      <c r="M12" s="319"/>
      <c r="N12" s="319"/>
      <c r="O12" s="319"/>
      <c r="P12" s="319"/>
      <c r="Q12" s="319"/>
      <c r="R12" s="319"/>
      <c r="S12" s="320"/>
      <c r="T12" s="321"/>
      <c r="U12" s="321"/>
      <c r="V12" s="321"/>
      <c r="W12" s="321"/>
      <c r="X12" s="321"/>
      <c r="Y12" s="321"/>
      <c r="Z12" s="321"/>
      <c r="AA12" s="321"/>
      <c r="AB12" s="321"/>
      <c r="AC12" s="321"/>
      <c r="AD12" s="321"/>
      <c r="AE12" s="321"/>
      <c r="AF12" s="321"/>
      <c r="AG12" s="321"/>
      <c r="AH12" s="321"/>
      <c r="AI12" s="198">
        <f>SUM('⑥-2 資金積算【リンク元】'!$H$4:'⑥-2 資金積算【リンク元】'!$H$7)</f>
        <v>0</v>
      </c>
      <c r="AJ12" s="199">
        <f>SUM('⑥-2 資金積算【リンク元】'!$H$8:'⑥-2 資金積算【リンク元】'!$H$13)</f>
        <v>0</v>
      </c>
      <c r="AK12" s="176"/>
    </row>
    <row r="13" spans="1:38" s="102" customFormat="1" ht="13.5" customHeight="1">
      <c r="A13" s="169"/>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310" t="s">
        <v>246</v>
      </c>
      <c r="AF13" s="310"/>
      <c r="AG13" s="310"/>
      <c r="AH13" s="310"/>
      <c r="AI13" s="197">
        <f>SUM(AI8:AI12)</f>
        <v>0</v>
      </c>
      <c r="AJ13" s="197">
        <f>SUM(AJ8:AJ12)</f>
        <v>0</v>
      </c>
      <c r="AK13" s="175"/>
    </row>
    <row r="14" spans="1:38" s="102" customFormat="1">
      <c r="A14" s="169"/>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314" t="s">
        <v>3</v>
      </c>
      <c r="AJ14" s="314"/>
      <c r="AK14" s="171"/>
    </row>
    <row r="15" spans="1:38" s="102" customFormat="1" ht="20.25" customHeight="1">
      <c r="A15" s="169"/>
      <c r="B15" s="177" t="s">
        <v>228</v>
      </c>
      <c r="C15" s="178"/>
      <c r="D15" s="178" t="s">
        <v>171</v>
      </c>
      <c r="E15" s="178" t="s">
        <v>172</v>
      </c>
      <c r="F15" s="178" t="s">
        <v>198</v>
      </c>
      <c r="G15" s="178" t="s">
        <v>229</v>
      </c>
      <c r="H15" s="178" t="s">
        <v>202</v>
      </c>
      <c r="I15" s="178" t="s">
        <v>176</v>
      </c>
      <c r="J15" s="178" t="s">
        <v>174</v>
      </c>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4"/>
      <c r="AJ15" s="174"/>
      <c r="AK15" s="174"/>
    </row>
    <row r="16" spans="1:38" s="102" customFormat="1" ht="30" customHeight="1">
      <c r="A16" s="169"/>
      <c r="B16" s="169"/>
      <c r="C16" s="303" t="s">
        <v>219</v>
      </c>
      <c r="D16" s="304"/>
      <c r="E16" s="304"/>
      <c r="F16" s="305"/>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7" t="s">
        <v>0</v>
      </c>
      <c r="AJ16" s="308"/>
      <c r="AK16" s="174"/>
    </row>
    <row r="17" spans="1:37" s="102" customFormat="1" ht="15" customHeight="1">
      <c r="A17" s="169"/>
      <c r="B17" s="169"/>
      <c r="C17" s="315" t="s">
        <v>220</v>
      </c>
      <c r="D17" s="316"/>
      <c r="E17" s="316"/>
      <c r="F17" s="317"/>
      <c r="G17" s="322" t="s">
        <v>221</v>
      </c>
      <c r="H17" s="323"/>
      <c r="I17" s="323"/>
      <c r="J17" s="323"/>
      <c r="K17" s="323"/>
      <c r="L17" s="323"/>
      <c r="M17" s="323"/>
      <c r="N17" s="323"/>
      <c r="O17" s="323"/>
      <c r="P17" s="323"/>
      <c r="Q17" s="323"/>
      <c r="R17" s="323"/>
      <c r="S17" s="324"/>
      <c r="T17" s="310" t="s">
        <v>222</v>
      </c>
      <c r="U17" s="310"/>
      <c r="V17" s="310"/>
      <c r="W17" s="310"/>
      <c r="X17" s="310"/>
      <c r="Y17" s="310"/>
      <c r="Z17" s="310"/>
      <c r="AA17" s="310"/>
      <c r="AB17" s="310"/>
      <c r="AC17" s="310"/>
      <c r="AD17" s="310"/>
      <c r="AE17" s="310"/>
      <c r="AF17" s="310"/>
      <c r="AG17" s="310"/>
      <c r="AH17" s="310"/>
      <c r="AI17" s="179" t="s">
        <v>1</v>
      </c>
      <c r="AJ17" s="185" t="s">
        <v>2</v>
      </c>
      <c r="AK17" s="174"/>
    </row>
    <row r="18" spans="1:37" s="102" customFormat="1" ht="30" customHeight="1">
      <c r="A18" s="169"/>
      <c r="B18" s="169"/>
      <c r="C18" s="315" t="s">
        <v>223</v>
      </c>
      <c r="D18" s="316"/>
      <c r="E18" s="316"/>
      <c r="F18" s="317"/>
      <c r="G18" s="318"/>
      <c r="H18" s="319"/>
      <c r="I18" s="319"/>
      <c r="J18" s="319"/>
      <c r="K18" s="319"/>
      <c r="L18" s="319"/>
      <c r="M18" s="319"/>
      <c r="N18" s="319"/>
      <c r="O18" s="319"/>
      <c r="P18" s="319"/>
      <c r="Q18" s="319"/>
      <c r="R18" s="319"/>
      <c r="S18" s="320"/>
      <c r="T18" s="321"/>
      <c r="U18" s="321"/>
      <c r="V18" s="321"/>
      <c r="W18" s="321"/>
      <c r="X18" s="321"/>
      <c r="Y18" s="321"/>
      <c r="Z18" s="321"/>
      <c r="AA18" s="321"/>
      <c r="AB18" s="321"/>
      <c r="AC18" s="321"/>
      <c r="AD18" s="321"/>
      <c r="AE18" s="321"/>
      <c r="AF18" s="321"/>
      <c r="AG18" s="321"/>
      <c r="AH18" s="321"/>
      <c r="AI18" s="209">
        <f>SUM('⑥-2 資金積算【リンク元】'!$D$15:'⑥-2 資金積算【リンク元】'!$D$21)</f>
        <v>0</v>
      </c>
      <c r="AJ18" s="209">
        <f>SUM('⑥-2 資金積算【リンク元】'!$D$22:'⑥-2 資金積算【リンク元】'!$D$27)</f>
        <v>0</v>
      </c>
      <c r="AK18" s="174"/>
    </row>
    <row r="19" spans="1:37" s="102" customFormat="1" ht="30" customHeight="1">
      <c r="A19" s="169"/>
      <c r="B19" s="169"/>
      <c r="C19" s="315" t="s">
        <v>224</v>
      </c>
      <c r="D19" s="316"/>
      <c r="E19" s="316"/>
      <c r="F19" s="317"/>
      <c r="G19" s="318"/>
      <c r="H19" s="319"/>
      <c r="I19" s="319"/>
      <c r="J19" s="319"/>
      <c r="K19" s="319"/>
      <c r="L19" s="319"/>
      <c r="M19" s="319"/>
      <c r="N19" s="319"/>
      <c r="O19" s="319"/>
      <c r="P19" s="319"/>
      <c r="Q19" s="319"/>
      <c r="R19" s="319"/>
      <c r="S19" s="320"/>
      <c r="T19" s="321"/>
      <c r="U19" s="321"/>
      <c r="V19" s="321"/>
      <c r="W19" s="321"/>
      <c r="X19" s="321"/>
      <c r="Y19" s="321"/>
      <c r="Z19" s="321"/>
      <c r="AA19" s="321"/>
      <c r="AB19" s="321"/>
      <c r="AC19" s="321"/>
      <c r="AD19" s="321"/>
      <c r="AE19" s="321"/>
      <c r="AF19" s="321"/>
      <c r="AG19" s="321"/>
      <c r="AH19" s="321"/>
      <c r="AI19" s="209">
        <f>SUM('⑥-2 資金積算【リンク元】'!$E$15:'⑥-2 資金積算【リンク元】'!$E$21)</f>
        <v>0</v>
      </c>
      <c r="AJ19" s="209">
        <f>SUM('⑥-2 資金積算【リンク元】'!$E$22:'⑥-2 資金積算【リンク元】'!$E$27)</f>
        <v>0</v>
      </c>
      <c r="AK19" s="174"/>
    </row>
    <row r="20" spans="1:37" s="102" customFormat="1" ht="30" customHeight="1">
      <c r="A20" s="169"/>
      <c r="B20" s="169"/>
      <c r="C20" s="315" t="s">
        <v>225</v>
      </c>
      <c r="D20" s="316"/>
      <c r="E20" s="316"/>
      <c r="F20" s="317"/>
      <c r="G20" s="318"/>
      <c r="H20" s="319"/>
      <c r="I20" s="319"/>
      <c r="J20" s="319"/>
      <c r="K20" s="319"/>
      <c r="L20" s="319"/>
      <c r="M20" s="319"/>
      <c r="N20" s="319"/>
      <c r="O20" s="319"/>
      <c r="P20" s="319"/>
      <c r="Q20" s="319"/>
      <c r="R20" s="319"/>
      <c r="S20" s="320"/>
      <c r="T20" s="321"/>
      <c r="U20" s="321"/>
      <c r="V20" s="321"/>
      <c r="W20" s="321"/>
      <c r="X20" s="321"/>
      <c r="Y20" s="321"/>
      <c r="Z20" s="321"/>
      <c r="AA20" s="321"/>
      <c r="AB20" s="321"/>
      <c r="AC20" s="321"/>
      <c r="AD20" s="321"/>
      <c r="AE20" s="321"/>
      <c r="AF20" s="321"/>
      <c r="AG20" s="321"/>
      <c r="AH20" s="321"/>
      <c r="AI20" s="209">
        <f>SUM('⑥-2 資金積算【リンク元】'!$F$15:'⑥-2 資金積算【リンク元】'!$F$21)</f>
        <v>0</v>
      </c>
      <c r="AJ20" s="209">
        <f>SUM('⑥-2 資金積算【リンク元】'!$F$22:'⑥-2 資金積算【リンク元】'!$F$27)</f>
        <v>0</v>
      </c>
      <c r="AK20" s="170"/>
    </row>
    <row r="21" spans="1:37" s="102" customFormat="1" ht="30" customHeight="1">
      <c r="A21" s="169"/>
      <c r="B21" s="169"/>
      <c r="C21" s="315" t="s">
        <v>226</v>
      </c>
      <c r="D21" s="316"/>
      <c r="E21" s="316"/>
      <c r="F21" s="317"/>
      <c r="G21" s="318"/>
      <c r="H21" s="319"/>
      <c r="I21" s="319"/>
      <c r="J21" s="319"/>
      <c r="K21" s="319"/>
      <c r="L21" s="319"/>
      <c r="M21" s="319"/>
      <c r="N21" s="319"/>
      <c r="O21" s="319"/>
      <c r="P21" s="319"/>
      <c r="Q21" s="319"/>
      <c r="R21" s="319"/>
      <c r="S21" s="320"/>
      <c r="T21" s="321"/>
      <c r="U21" s="321"/>
      <c r="V21" s="321"/>
      <c r="W21" s="321"/>
      <c r="X21" s="321"/>
      <c r="Y21" s="321"/>
      <c r="Z21" s="321"/>
      <c r="AA21" s="321"/>
      <c r="AB21" s="321"/>
      <c r="AC21" s="321"/>
      <c r="AD21" s="321"/>
      <c r="AE21" s="321"/>
      <c r="AF21" s="321"/>
      <c r="AG21" s="321"/>
      <c r="AH21" s="321"/>
      <c r="AI21" s="209">
        <f>SUM('⑥-2 資金積算【リンク元】'!$G$15:'⑥-2 資金積算【リンク元】'!$G$21)</f>
        <v>0</v>
      </c>
      <c r="AJ21" s="209">
        <f>SUM('⑥-2 資金積算【リンク元】'!$G$22:'⑥-2 資金積算【リンク元】'!$G$27)</f>
        <v>0</v>
      </c>
      <c r="AK21" s="170"/>
    </row>
    <row r="22" spans="1:37" s="102" customFormat="1" ht="30" customHeight="1">
      <c r="A22" s="169"/>
      <c r="B22" s="169"/>
      <c r="C22" s="315" t="s">
        <v>227</v>
      </c>
      <c r="D22" s="316"/>
      <c r="E22" s="316"/>
      <c r="F22" s="317"/>
      <c r="G22" s="318"/>
      <c r="H22" s="319"/>
      <c r="I22" s="319"/>
      <c r="J22" s="319"/>
      <c r="K22" s="319"/>
      <c r="L22" s="319"/>
      <c r="M22" s="319"/>
      <c r="N22" s="319"/>
      <c r="O22" s="319"/>
      <c r="P22" s="319"/>
      <c r="Q22" s="319"/>
      <c r="R22" s="319"/>
      <c r="S22" s="320"/>
      <c r="T22" s="321"/>
      <c r="U22" s="321"/>
      <c r="V22" s="321"/>
      <c r="W22" s="321"/>
      <c r="X22" s="321"/>
      <c r="Y22" s="321"/>
      <c r="Z22" s="321"/>
      <c r="AA22" s="321"/>
      <c r="AB22" s="321"/>
      <c r="AC22" s="321"/>
      <c r="AD22" s="321"/>
      <c r="AE22" s="321"/>
      <c r="AF22" s="321"/>
      <c r="AG22" s="321"/>
      <c r="AH22" s="321"/>
      <c r="AI22" s="209">
        <f>SUM('⑥-2 資金積算【リンク元】'!$H$15:'⑥-2 資金積算【リンク元】'!$H$21)</f>
        <v>0</v>
      </c>
      <c r="AJ22" s="209">
        <f>SUM('⑥-2 資金積算【リンク元】'!$H$22:'⑥-2 資金積算【リンク元】'!$H$27)</f>
        <v>0</v>
      </c>
      <c r="AK22" s="180"/>
    </row>
    <row r="23" spans="1:37" s="166" customFormat="1" ht="13.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310" t="s">
        <v>246</v>
      </c>
      <c r="AF23" s="310"/>
      <c r="AG23" s="310"/>
      <c r="AH23" s="310"/>
      <c r="AI23" s="210">
        <f>SUM(AI18:AI22)</f>
        <v>0</v>
      </c>
      <c r="AJ23" s="210">
        <f>SUM(AJ18:AJ22)</f>
        <v>0</v>
      </c>
      <c r="AK23" s="180"/>
    </row>
    <row r="24" spans="1:37" s="102" customFormat="1" ht="15" customHeight="1">
      <c r="A24" s="169"/>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311" t="s">
        <v>3</v>
      </c>
      <c r="AJ24" s="311"/>
      <c r="AK24" s="170"/>
    </row>
    <row r="25" spans="1:37" s="166" customFormat="1" ht="19.5" customHeight="1">
      <c r="A25" s="169"/>
      <c r="B25" s="177" t="s">
        <v>230</v>
      </c>
      <c r="C25" s="178"/>
      <c r="D25" s="178" t="s">
        <v>205</v>
      </c>
      <c r="E25" s="178" t="s">
        <v>175</v>
      </c>
      <c r="F25" s="178" t="s">
        <v>206</v>
      </c>
      <c r="G25" s="178" t="s">
        <v>193</v>
      </c>
      <c r="H25" s="178" t="s">
        <v>177</v>
      </c>
      <c r="I25" s="178" t="s">
        <v>203</v>
      </c>
      <c r="J25" s="178" t="s">
        <v>176</v>
      </c>
      <c r="K25" s="178" t="s">
        <v>174</v>
      </c>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74"/>
      <c r="AJ25" s="174"/>
      <c r="AK25" s="174"/>
    </row>
    <row r="26" spans="1:37" s="166" customFormat="1" ht="30" customHeight="1">
      <c r="A26" s="169"/>
      <c r="B26" s="169"/>
      <c r="C26" s="303" t="s">
        <v>219</v>
      </c>
      <c r="D26" s="304"/>
      <c r="E26" s="304"/>
      <c r="F26" s="305"/>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7" t="s">
        <v>0</v>
      </c>
      <c r="AJ26" s="308"/>
      <c r="AK26" s="174"/>
    </row>
    <row r="27" spans="1:37" s="166" customFormat="1" ht="15" customHeight="1">
      <c r="A27" s="169"/>
      <c r="B27" s="169"/>
      <c r="C27" s="315" t="s">
        <v>220</v>
      </c>
      <c r="D27" s="316"/>
      <c r="E27" s="316"/>
      <c r="F27" s="317"/>
      <c r="G27" s="322" t="s">
        <v>221</v>
      </c>
      <c r="H27" s="323"/>
      <c r="I27" s="323"/>
      <c r="J27" s="323"/>
      <c r="K27" s="323"/>
      <c r="L27" s="323"/>
      <c r="M27" s="323"/>
      <c r="N27" s="323"/>
      <c r="O27" s="323"/>
      <c r="P27" s="323"/>
      <c r="Q27" s="323"/>
      <c r="R27" s="323"/>
      <c r="S27" s="324"/>
      <c r="T27" s="310" t="s">
        <v>222</v>
      </c>
      <c r="U27" s="310"/>
      <c r="V27" s="310"/>
      <c r="W27" s="310"/>
      <c r="X27" s="310"/>
      <c r="Y27" s="310"/>
      <c r="Z27" s="310"/>
      <c r="AA27" s="310"/>
      <c r="AB27" s="310"/>
      <c r="AC27" s="310"/>
      <c r="AD27" s="310"/>
      <c r="AE27" s="310"/>
      <c r="AF27" s="310"/>
      <c r="AG27" s="310"/>
      <c r="AH27" s="310"/>
      <c r="AI27" s="179" t="s">
        <v>1</v>
      </c>
      <c r="AJ27" s="185" t="s">
        <v>2</v>
      </c>
      <c r="AK27" s="174"/>
    </row>
    <row r="28" spans="1:37" s="166" customFormat="1" ht="30" customHeight="1">
      <c r="A28" s="169"/>
      <c r="B28" s="169"/>
      <c r="C28" s="315" t="s">
        <v>223</v>
      </c>
      <c r="D28" s="316"/>
      <c r="E28" s="316"/>
      <c r="F28" s="317"/>
      <c r="G28" s="318"/>
      <c r="H28" s="319"/>
      <c r="I28" s="319"/>
      <c r="J28" s="319"/>
      <c r="K28" s="319"/>
      <c r="L28" s="319"/>
      <c r="M28" s="319"/>
      <c r="N28" s="319"/>
      <c r="O28" s="319"/>
      <c r="P28" s="319"/>
      <c r="Q28" s="319"/>
      <c r="R28" s="319"/>
      <c r="S28" s="320"/>
      <c r="T28" s="321"/>
      <c r="U28" s="321"/>
      <c r="V28" s="321"/>
      <c r="W28" s="321"/>
      <c r="X28" s="321"/>
      <c r="Y28" s="321"/>
      <c r="Z28" s="321"/>
      <c r="AA28" s="321"/>
      <c r="AB28" s="321"/>
      <c r="AC28" s="321"/>
      <c r="AD28" s="321"/>
      <c r="AE28" s="321"/>
      <c r="AF28" s="321"/>
      <c r="AG28" s="321"/>
      <c r="AH28" s="321"/>
      <c r="AI28" s="209">
        <f>SUM('⑥-2 資金積算【リンク元】'!$D$29:'⑥-2 資金積算【リンク元】'!$D$30)</f>
        <v>0</v>
      </c>
      <c r="AJ28" s="209">
        <f>SUM('⑥-2 資金積算【リンク元】'!$D$31:'⑥-2 資金積算【リンク元】'!$D$34)</f>
        <v>0</v>
      </c>
      <c r="AK28" s="174"/>
    </row>
    <row r="29" spans="1:37" s="166" customFormat="1" ht="30" customHeight="1">
      <c r="A29" s="169"/>
      <c r="B29" s="169"/>
      <c r="C29" s="315" t="s">
        <v>224</v>
      </c>
      <c r="D29" s="316"/>
      <c r="E29" s="316"/>
      <c r="F29" s="317"/>
      <c r="G29" s="318"/>
      <c r="H29" s="319"/>
      <c r="I29" s="319"/>
      <c r="J29" s="319"/>
      <c r="K29" s="319"/>
      <c r="L29" s="319"/>
      <c r="M29" s="319"/>
      <c r="N29" s="319"/>
      <c r="O29" s="319"/>
      <c r="P29" s="319"/>
      <c r="Q29" s="319"/>
      <c r="R29" s="319"/>
      <c r="S29" s="320"/>
      <c r="T29" s="321"/>
      <c r="U29" s="321"/>
      <c r="V29" s="321"/>
      <c r="W29" s="321"/>
      <c r="X29" s="321"/>
      <c r="Y29" s="321"/>
      <c r="Z29" s="321"/>
      <c r="AA29" s="321"/>
      <c r="AB29" s="321"/>
      <c r="AC29" s="321"/>
      <c r="AD29" s="321"/>
      <c r="AE29" s="321"/>
      <c r="AF29" s="321"/>
      <c r="AG29" s="321"/>
      <c r="AH29" s="321"/>
      <c r="AI29" s="209">
        <f>SUM('⑥-2 資金積算【リンク元】'!$E$29:'⑥-2 資金積算【リンク元】'!$E$30)</f>
        <v>0</v>
      </c>
      <c r="AJ29" s="209">
        <f>SUM('⑥-2 資金積算【リンク元】'!$E$31:'⑥-2 資金積算【リンク元】'!$E$34)</f>
        <v>0</v>
      </c>
      <c r="AK29" s="174"/>
    </row>
    <row r="30" spans="1:37" s="166" customFormat="1" ht="30" customHeight="1">
      <c r="A30" s="169"/>
      <c r="B30" s="169"/>
      <c r="C30" s="315" t="s">
        <v>225</v>
      </c>
      <c r="D30" s="316"/>
      <c r="E30" s="316"/>
      <c r="F30" s="317"/>
      <c r="G30" s="318"/>
      <c r="H30" s="319"/>
      <c r="I30" s="319"/>
      <c r="J30" s="319"/>
      <c r="K30" s="319"/>
      <c r="L30" s="319"/>
      <c r="M30" s="319"/>
      <c r="N30" s="319"/>
      <c r="O30" s="319"/>
      <c r="P30" s="319"/>
      <c r="Q30" s="319"/>
      <c r="R30" s="319"/>
      <c r="S30" s="320"/>
      <c r="T30" s="321"/>
      <c r="U30" s="321"/>
      <c r="V30" s="321"/>
      <c r="W30" s="321"/>
      <c r="X30" s="321"/>
      <c r="Y30" s="321"/>
      <c r="Z30" s="321"/>
      <c r="AA30" s="321"/>
      <c r="AB30" s="321"/>
      <c r="AC30" s="321"/>
      <c r="AD30" s="321"/>
      <c r="AE30" s="321"/>
      <c r="AF30" s="321"/>
      <c r="AG30" s="321"/>
      <c r="AH30" s="321"/>
      <c r="AI30" s="209">
        <f>SUM('⑥-2 資金積算【リンク元】'!$F$29:'⑥-2 資金積算【リンク元】'!$F$30)</f>
        <v>0</v>
      </c>
      <c r="AJ30" s="209">
        <f>SUM('⑥-2 資金積算【リンク元】'!$F$31:'⑥-2 資金積算【リンク元】'!$F$34)</f>
        <v>0</v>
      </c>
      <c r="AK30" s="170"/>
    </row>
    <row r="31" spans="1:37" s="166" customFormat="1" ht="30" customHeight="1">
      <c r="A31" s="169"/>
      <c r="B31" s="169"/>
      <c r="C31" s="315" t="s">
        <v>226</v>
      </c>
      <c r="D31" s="316"/>
      <c r="E31" s="316"/>
      <c r="F31" s="317"/>
      <c r="G31" s="318"/>
      <c r="H31" s="319"/>
      <c r="I31" s="319"/>
      <c r="J31" s="319"/>
      <c r="K31" s="319"/>
      <c r="L31" s="319"/>
      <c r="M31" s="319"/>
      <c r="N31" s="319"/>
      <c r="O31" s="319"/>
      <c r="P31" s="319"/>
      <c r="Q31" s="319"/>
      <c r="R31" s="319"/>
      <c r="S31" s="320"/>
      <c r="T31" s="321"/>
      <c r="U31" s="321"/>
      <c r="V31" s="321"/>
      <c r="W31" s="321"/>
      <c r="X31" s="321"/>
      <c r="Y31" s="321"/>
      <c r="Z31" s="321"/>
      <c r="AA31" s="321"/>
      <c r="AB31" s="321"/>
      <c r="AC31" s="321"/>
      <c r="AD31" s="321"/>
      <c r="AE31" s="321"/>
      <c r="AF31" s="321"/>
      <c r="AG31" s="321"/>
      <c r="AH31" s="321"/>
      <c r="AI31" s="209">
        <f>SUM('⑥-2 資金積算【リンク元】'!$G$29:'⑥-2 資金積算【リンク元】'!$G$30)</f>
        <v>0</v>
      </c>
      <c r="AJ31" s="209">
        <f>SUM('⑥-2 資金積算【リンク元】'!$G$31:'⑥-2 資金積算【リンク元】'!$G$34)</f>
        <v>0</v>
      </c>
      <c r="AK31" s="170"/>
    </row>
    <row r="32" spans="1:37" s="166" customFormat="1" ht="30" customHeight="1">
      <c r="A32" s="169"/>
      <c r="B32" s="169"/>
      <c r="C32" s="315" t="s">
        <v>227</v>
      </c>
      <c r="D32" s="316"/>
      <c r="E32" s="316"/>
      <c r="F32" s="317"/>
      <c r="G32" s="318"/>
      <c r="H32" s="319"/>
      <c r="I32" s="319"/>
      <c r="J32" s="319"/>
      <c r="K32" s="319"/>
      <c r="L32" s="319"/>
      <c r="M32" s="319"/>
      <c r="N32" s="319"/>
      <c r="O32" s="319"/>
      <c r="P32" s="319"/>
      <c r="Q32" s="319"/>
      <c r="R32" s="319"/>
      <c r="S32" s="320"/>
      <c r="T32" s="321"/>
      <c r="U32" s="321"/>
      <c r="V32" s="321"/>
      <c r="W32" s="321"/>
      <c r="X32" s="321"/>
      <c r="Y32" s="321"/>
      <c r="Z32" s="321"/>
      <c r="AA32" s="321"/>
      <c r="AB32" s="321"/>
      <c r="AC32" s="321"/>
      <c r="AD32" s="321"/>
      <c r="AE32" s="321"/>
      <c r="AF32" s="321"/>
      <c r="AG32" s="321"/>
      <c r="AH32" s="321"/>
      <c r="AI32" s="209">
        <f>SUM('⑥-2 資金積算【リンク元】'!$H$29:'⑥-2 資金積算【リンク元】'!$H$30)</f>
        <v>0</v>
      </c>
      <c r="AJ32" s="209">
        <f>SUM('⑥-2 資金積算【リンク元】'!$H$31:'⑥-2 資金積算【リンク元】'!$H$34)</f>
        <v>0</v>
      </c>
      <c r="AK32" s="170"/>
    </row>
    <row r="33" spans="1:37" s="166" customFormat="1" ht="13.5" customHeight="1">
      <c r="A33" s="169"/>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310" t="s">
        <v>246</v>
      </c>
      <c r="AF33" s="310"/>
      <c r="AG33" s="310"/>
      <c r="AH33" s="310"/>
      <c r="AI33" s="210">
        <f>SUM(AI28:AI32)</f>
        <v>0</v>
      </c>
      <c r="AJ33" s="210">
        <f>SUM(AJ28:AJ32)</f>
        <v>0</v>
      </c>
      <c r="AK33" s="170"/>
    </row>
    <row r="34" spans="1:37" s="166" customFormat="1">
      <c r="A34" s="169"/>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311" t="s">
        <v>3</v>
      </c>
      <c r="AJ34" s="311"/>
      <c r="AK34" s="180"/>
    </row>
    <row r="35" spans="1:37" s="166" customFormat="1">
      <c r="A35" s="169"/>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70"/>
      <c r="AJ35" s="170"/>
      <c r="AK35" s="180"/>
    </row>
    <row r="36" spans="1:37" s="166" customFormat="1">
      <c r="A36" s="169"/>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70"/>
      <c r="AJ36" s="170"/>
      <c r="AK36" s="180"/>
    </row>
    <row r="37" spans="1:37" s="166" customFormat="1" ht="21" customHeight="1">
      <c r="A37" s="169"/>
      <c r="B37" s="177" t="s">
        <v>231</v>
      </c>
      <c r="C37" s="178"/>
      <c r="D37" s="178" t="s">
        <v>232</v>
      </c>
      <c r="E37" s="178" t="s">
        <v>192</v>
      </c>
      <c r="F37" s="178" t="s">
        <v>233</v>
      </c>
      <c r="G37" s="178" t="s">
        <v>234</v>
      </c>
      <c r="H37" s="178" t="s">
        <v>207</v>
      </c>
      <c r="I37" s="178" t="s">
        <v>235</v>
      </c>
      <c r="J37" s="178" t="s">
        <v>188</v>
      </c>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70"/>
      <c r="AJ37" s="170"/>
      <c r="AK37" s="170"/>
    </row>
    <row r="38" spans="1:37" s="166" customFormat="1" ht="30" customHeight="1">
      <c r="A38" s="169"/>
      <c r="B38" s="169"/>
      <c r="C38" s="303" t="s">
        <v>219</v>
      </c>
      <c r="D38" s="304"/>
      <c r="E38" s="304"/>
      <c r="F38" s="305"/>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7" t="s">
        <v>0</v>
      </c>
      <c r="AJ38" s="308"/>
      <c r="AK38" s="174"/>
    </row>
    <row r="39" spans="1:37" s="166" customFormat="1" ht="15" customHeight="1">
      <c r="A39" s="169"/>
      <c r="B39" s="169"/>
      <c r="C39" s="315" t="s">
        <v>220</v>
      </c>
      <c r="D39" s="316"/>
      <c r="E39" s="316"/>
      <c r="F39" s="317"/>
      <c r="G39" s="322" t="s">
        <v>221</v>
      </c>
      <c r="H39" s="323"/>
      <c r="I39" s="323"/>
      <c r="J39" s="323"/>
      <c r="K39" s="323"/>
      <c r="L39" s="323"/>
      <c r="M39" s="323"/>
      <c r="N39" s="323"/>
      <c r="O39" s="323"/>
      <c r="P39" s="323"/>
      <c r="Q39" s="323"/>
      <c r="R39" s="323"/>
      <c r="S39" s="324"/>
      <c r="T39" s="310" t="s">
        <v>222</v>
      </c>
      <c r="U39" s="310"/>
      <c r="V39" s="310"/>
      <c r="W39" s="310"/>
      <c r="X39" s="310"/>
      <c r="Y39" s="310"/>
      <c r="Z39" s="310"/>
      <c r="AA39" s="310"/>
      <c r="AB39" s="310"/>
      <c r="AC39" s="310"/>
      <c r="AD39" s="310"/>
      <c r="AE39" s="310"/>
      <c r="AF39" s="310"/>
      <c r="AG39" s="310"/>
      <c r="AH39" s="310"/>
      <c r="AI39" s="179" t="s">
        <v>1</v>
      </c>
      <c r="AJ39" s="185" t="s">
        <v>2</v>
      </c>
      <c r="AK39" s="174"/>
    </row>
    <row r="40" spans="1:37" s="166" customFormat="1" ht="30" customHeight="1">
      <c r="A40" s="169"/>
      <c r="B40" s="169"/>
      <c r="C40" s="315" t="s">
        <v>223</v>
      </c>
      <c r="D40" s="316"/>
      <c r="E40" s="316"/>
      <c r="F40" s="317"/>
      <c r="G40" s="318"/>
      <c r="H40" s="319"/>
      <c r="I40" s="319"/>
      <c r="J40" s="319"/>
      <c r="K40" s="319"/>
      <c r="L40" s="319"/>
      <c r="M40" s="319"/>
      <c r="N40" s="319"/>
      <c r="O40" s="319"/>
      <c r="P40" s="319"/>
      <c r="Q40" s="319"/>
      <c r="R40" s="319"/>
      <c r="S40" s="320"/>
      <c r="T40" s="321"/>
      <c r="U40" s="321"/>
      <c r="V40" s="321"/>
      <c r="W40" s="321"/>
      <c r="X40" s="321"/>
      <c r="Y40" s="321"/>
      <c r="Z40" s="321"/>
      <c r="AA40" s="321"/>
      <c r="AB40" s="321"/>
      <c r="AC40" s="321"/>
      <c r="AD40" s="321"/>
      <c r="AE40" s="321"/>
      <c r="AF40" s="321"/>
      <c r="AG40" s="321"/>
      <c r="AH40" s="321"/>
      <c r="AI40" s="205">
        <f>SUM('⑥-2 資金積算【リンク元】'!$D$36:'⑥-2 資金積算【リンク元】'!$D$37)</f>
        <v>0</v>
      </c>
      <c r="AJ40" s="205">
        <f>SUM('⑥-2 資金積算【リンク元】'!$D$38:'⑥-2 資金積算【リンク元】'!$D$43)</f>
        <v>0</v>
      </c>
      <c r="AK40" s="174"/>
    </row>
    <row r="41" spans="1:37" s="166" customFormat="1" ht="30" customHeight="1">
      <c r="A41" s="169"/>
      <c r="B41" s="169"/>
      <c r="C41" s="315" t="s">
        <v>224</v>
      </c>
      <c r="D41" s="316"/>
      <c r="E41" s="316"/>
      <c r="F41" s="317"/>
      <c r="G41" s="318"/>
      <c r="H41" s="319"/>
      <c r="I41" s="319"/>
      <c r="J41" s="319"/>
      <c r="K41" s="319"/>
      <c r="L41" s="319"/>
      <c r="M41" s="319"/>
      <c r="N41" s="319"/>
      <c r="O41" s="319"/>
      <c r="P41" s="319"/>
      <c r="Q41" s="319"/>
      <c r="R41" s="319"/>
      <c r="S41" s="320"/>
      <c r="T41" s="321"/>
      <c r="U41" s="321"/>
      <c r="V41" s="321"/>
      <c r="W41" s="321"/>
      <c r="X41" s="321"/>
      <c r="Y41" s="321"/>
      <c r="Z41" s="321"/>
      <c r="AA41" s="321"/>
      <c r="AB41" s="321"/>
      <c r="AC41" s="321"/>
      <c r="AD41" s="321"/>
      <c r="AE41" s="321"/>
      <c r="AF41" s="321"/>
      <c r="AG41" s="321"/>
      <c r="AH41" s="321"/>
      <c r="AI41" s="205">
        <f>SUM('⑥-2 資金積算【リンク元】'!$E$36:'⑥-2 資金積算【リンク元】'!$E$37)</f>
        <v>0</v>
      </c>
      <c r="AJ41" s="205">
        <f>SUM('⑥-2 資金積算【リンク元】'!$E$38:'⑥-2 資金積算【リンク元】'!$E$43)</f>
        <v>0</v>
      </c>
      <c r="AK41" s="174"/>
    </row>
    <row r="42" spans="1:37" s="166" customFormat="1" ht="30" customHeight="1">
      <c r="A42" s="169"/>
      <c r="B42" s="169"/>
      <c r="C42" s="315" t="s">
        <v>225</v>
      </c>
      <c r="D42" s="316"/>
      <c r="E42" s="316"/>
      <c r="F42" s="317"/>
      <c r="G42" s="318"/>
      <c r="H42" s="319"/>
      <c r="I42" s="319"/>
      <c r="J42" s="319"/>
      <c r="K42" s="319"/>
      <c r="L42" s="319"/>
      <c r="M42" s="319"/>
      <c r="N42" s="319"/>
      <c r="O42" s="319"/>
      <c r="P42" s="319"/>
      <c r="Q42" s="319"/>
      <c r="R42" s="319"/>
      <c r="S42" s="320"/>
      <c r="T42" s="321"/>
      <c r="U42" s="321"/>
      <c r="V42" s="321"/>
      <c r="W42" s="321"/>
      <c r="X42" s="321"/>
      <c r="Y42" s="321"/>
      <c r="Z42" s="321"/>
      <c r="AA42" s="321"/>
      <c r="AB42" s="321"/>
      <c r="AC42" s="321"/>
      <c r="AD42" s="321"/>
      <c r="AE42" s="321"/>
      <c r="AF42" s="321"/>
      <c r="AG42" s="321"/>
      <c r="AH42" s="321"/>
      <c r="AI42" s="205">
        <f>SUM('⑥-2 資金積算【リンク元】'!$F$36:'⑥-2 資金積算【リンク元】'!$F$37)</f>
        <v>0</v>
      </c>
      <c r="AJ42" s="205">
        <f>SUM('⑥-2 資金積算【リンク元】'!$F$38:'⑥-2 資金積算【リンク元】'!$F$43)</f>
        <v>0</v>
      </c>
      <c r="AK42" s="174"/>
    </row>
    <row r="43" spans="1:37" s="102" customFormat="1" ht="30" customHeight="1">
      <c r="A43" s="169"/>
      <c r="B43" s="169"/>
      <c r="C43" s="315" t="s">
        <v>226</v>
      </c>
      <c r="D43" s="316"/>
      <c r="E43" s="316"/>
      <c r="F43" s="317"/>
      <c r="G43" s="318"/>
      <c r="H43" s="319"/>
      <c r="I43" s="319"/>
      <c r="J43" s="319"/>
      <c r="K43" s="319"/>
      <c r="L43" s="319"/>
      <c r="M43" s="319"/>
      <c r="N43" s="319"/>
      <c r="O43" s="319"/>
      <c r="P43" s="319"/>
      <c r="Q43" s="319"/>
      <c r="R43" s="319"/>
      <c r="S43" s="320"/>
      <c r="T43" s="321"/>
      <c r="U43" s="321"/>
      <c r="V43" s="321"/>
      <c r="W43" s="321"/>
      <c r="X43" s="321"/>
      <c r="Y43" s="321"/>
      <c r="Z43" s="321"/>
      <c r="AA43" s="321"/>
      <c r="AB43" s="321"/>
      <c r="AC43" s="321"/>
      <c r="AD43" s="321"/>
      <c r="AE43" s="321"/>
      <c r="AF43" s="321"/>
      <c r="AG43" s="321"/>
      <c r="AH43" s="321"/>
      <c r="AI43" s="205">
        <f>SUM('⑥-2 資金積算【リンク元】'!$G$36:'⑥-2 資金積算【リンク元】'!$G$37)</f>
        <v>0</v>
      </c>
      <c r="AJ43" s="205">
        <f>SUM('⑥-2 資金積算【リンク元】'!$G$38:'⑥-2 資金積算【リンク元】'!$G$43)</f>
        <v>0</v>
      </c>
      <c r="AK43" s="170"/>
    </row>
    <row r="44" spans="1:37" s="166" customFormat="1" ht="30" customHeight="1">
      <c r="A44" s="169"/>
      <c r="B44" s="169"/>
      <c r="C44" s="315" t="s">
        <v>227</v>
      </c>
      <c r="D44" s="316"/>
      <c r="E44" s="316"/>
      <c r="F44" s="317"/>
      <c r="G44" s="318"/>
      <c r="H44" s="319"/>
      <c r="I44" s="319"/>
      <c r="J44" s="319"/>
      <c r="K44" s="319"/>
      <c r="L44" s="319"/>
      <c r="M44" s="319"/>
      <c r="N44" s="319"/>
      <c r="O44" s="319"/>
      <c r="P44" s="319"/>
      <c r="Q44" s="319"/>
      <c r="R44" s="319"/>
      <c r="S44" s="320"/>
      <c r="T44" s="321"/>
      <c r="U44" s="321"/>
      <c r="V44" s="321"/>
      <c r="W44" s="321"/>
      <c r="X44" s="321"/>
      <c r="Y44" s="321"/>
      <c r="Z44" s="321"/>
      <c r="AA44" s="321"/>
      <c r="AB44" s="321"/>
      <c r="AC44" s="321"/>
      <c r="AD44" s="321"/>
      <c r="AE44" s="321"/>
      <c r="AF44" s="321"/>
      <c r="AG44" s="321"/>
      <c r="AH44" s="321"/>
      <c r="AI44" s="205">
        <f>SUM('⑥-2 資金積算【リンク元】'!$H$36:'⑥-2 資金積算【リンク元】'!$H$37)</f>
        <v>0</v>
      </c>
      <c r="AJ44" s="205">
        <f>SUM('⑥-2 資金積算【リンク元】'!$H$38:'⑥-2 資金積算【リンク元】'!$H$43)</f>
        <v>0</v>
      </c>
      <c r="AK44" s="170"/>
    </row>
    <row r="45" spans="1:37" s="166" customFormat="1" ht="13.5" customHeight="1">
      <c r="A45" s="169"/>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310" t="s">
        <v>246</v>
      </c>
      <c r="AF45" s="310"/>
      <c r="AG45" s="310"/>
      <c r="AH45" s="310"/>
      <c r="AI45" s="206">
        <f>SUM(AI40:AI44)</f>
        <v>0</v>
      </c>
      <c r="AJ45" s="206">
        <f>SUM(AJ40:AJ44)</f>
        <v>0</v>
      </c>
      <c r="AK45" s="170"/>
    </row>
    <row r="46" spans="1:37" s="166" customFormat="1">
      <c r="A46" s="169"/>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311" t="s">
        <v>3</v>
      </c>
      <c r="AJ46" s="311"/>
      <c r="AK46" s="180"/>
    </row>
    <row r="47" spans="1:37" s="166" customFormat="1" ht="20.25" customHeight="1">
      <c r="A47" s="169"/>
      <c r="B47" s="177" t="s">
        <v>236</v>
      </c>
      <c r="C47" s="178"/>
      <c r="D47" s="178" t="s">
        <v>237</v>
      </c>
      <c r="E47" s="178" t="s">
        <v>190</v>
      </c>
      <c r="F47" s="178" t="s">
        <v>238</v>
      </c>
      <c r="G47" s="178" t="s">
        <v>171</v>
      </c>
      <c r="H47" s="178" t="s">
        <v>172</v>
      </c>
      <c r="I47" s="178" t="s">
        <v>197</v>
      </c>
      <c r="J47" s="178" t="s">
        <v>199</v>
      </c>
      <c r="K47" s="178" t="s">
        <v>239</v>
      </c>
      <c r="L47" s="178" t="s">
        <v>240</v>
      </c>
      <c r="M47" s="178" t="s">
        <v>213</v>
      </c>
      <c r="N47" s="178" t="s">
        <v>215</v>
      </c>
      <c r="O47" s="178" t="s">
        <v>216</v>
      </c>
      <c r="P47" s="169"/>
      <c r="Q47" s="169"/>
      <c r="R47" s="169"/>
      <c r="S47" s="169"/>
      <c r="T47" s="169"/>
      <c r="U47" s="169"/>
      <c r="V47" s="169"/>
      <c r="W47" s="169"/>
      <c r="X47" s="169"/>
      <c r="Y47" s="169"/>
      <c r="Z47" s="169"/>
      <c r="AA47" s="169"/>
      <c r="AB47" s="169"/>
      <c r="AC47" s="169"/>
      <c r="AD47" s="169"/>
      <c r="AE47" s="169"/>
      <c r="AF47" s="169"/>
      <c r="AG47" s="169"/>
      <c r="AH47" s="169"/>
      <c r="AI47" s="181"/>
      <c r="AJ47" s="181"/>
      <c r="AK47" s="181"/>
    </row>
    <row r="48" spans="1:37" s="166" customFormat="1" ht="30" customHeight="1">
      <c r="A48" s="169"/>
      <c r="B48" s="169"/>
      <c r="C48" s="303" t="s">
        <v>219</v>
      </c>
      <c r="D48" s="304"/>
      <c r="E48" s="304"/>
      <c r="F48" s="305"/>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7" t="s">
        <v>0</v>
      </c>
      <c r="AJ48" s="308"/>
      <c r="AK48" s="181"/>
    </row>
    <row r="49" spans="1:37" s="166" customFormat="1" ht="15" customHeight="1">
      <c r="A49" s="169"/>
      <c r="B49" s="169"/>
      <c r="C49" s="315" t="s">
        <v>220</v>
      </c>
      <c r="D49" s="316"/>
      <c r="E49" s="316"/>
      <c r="F49" s="317"/>
      <c r="G49" s="322" t="s">
        <v>221</v>
      </c>
      <c r="H49" s="323"/>
      <c r="I49" s="323"/>
      <c r="J49" s="323"/>
      <c r="K49" s="323"/>
      <c r="L49" s="323"/>
      <c r="M49" s="323"/>
      <c r="N49" s="323"/>
      <c r="O49" s="323"/>
      <c r="P49" s="323"/>
      <c r="Q49" s="323"/>
      <c r="R49" s="323"/>
      <c r="S49" s="324"/>
      <c r="T49" s="310" t="s">
        <v>222</v>
      </c>
      <c r="U49" s="310"/>
      <c r="V49" s="310"/>
      <c r="W49" s="310"/>
      <c r="X49" s="310"/>
      <c r="Y49" s="310"/>
      <c r="Z49" s="310"/>
      <c r="AA49" s="310"/>
      <c r="AB49" s="310"/>
      <c r="AC49" s="310"/>
      <c r="AD49" s="310"/>
      <c r="AE49" s="310"/>
      <c r="AF49" s="310"/>
      <c r="AG49" s="310"/>
      <c r="AH49" s="310"/>
      <c r="AI49" s="179" t="s">
        <v>1</v>
      </c>
      <c r="AJ49" s="185" t="s">
        <v>2</v>
      </c>
      <c r="AK49" s="181"/>
    </row>
    <row r="50" spans="1:37" s="166" customFormat="1" ht="30" customHeight="1">
      <c r="A50" s="169"/>
      <c r="B50" s="169"/>
      <c r="C50" s="315" t="s">
        <v>223</v>
      </c>
      <c r="D50" s="316"/>
      <c r="E50" s="316"/>
      <c r="F50" s="317"/>
      <c r="G50" s="318"/>
      <c r="H50" s="319"/>
      <c r="I50" s="319"/>
      <c r="J50" s="319"/>
      <c r="K50" s="319"/>
      <c r="L50" s="319"/>
      <c r="M50" s="319"/>
      <c r="N50" s="319"/>
      <c r="O50" s="319"/>
      <c r="P50" s="319"/>
      <c r="Q50" s="319"/>
      <c r="R50" s="319"/>
      <c r="S50" s="320"/>
      <c r="T50" s="321"/>
      <c r="U50" s="321"/>
      <c r="V50" s="321"/>
      <c r="W50" s="321"/>
      <c r="X50" s="321"/>
      <c r="Y50" s="321"/>
      <c r="Z50" s="321"/>
      <c r="AA50" s="321"/>
      <c r="AB50" s="321"/>
      <c r="AC50" s="321"/>
      <c r="AD50" s="321"/>
      <c r="AE50" s="321"/>
      <c r="AF50" s="321"/>
      <c r="AG50" s="321"/>
      <c r="AH50" s="321"/>
      <c r="AI50" s="205">
        <f>SUM('⑥-2 資金積算【リンク元】'!$D$45:'⑥-2 資金積算【リンク元】'!$D$46)</f>
        <v>0</v>
      </c>
      <c r="AJ50" s="205">
        <f>SUM('⑥-2 資金積算【リンク元】'!$D$47:'⑥-2 資金積算【リンク元】'!$D$52)</f>
        <v>0</v>
      </c>
      <c r="AK50" s="181"/>
    </row>
    <row r="51" spans="1:37" s="166" customFormat="1" ht="30" customHeight="1">
      <c r="A51" s="169"/>
      <c r="B51" s="169"/>
      <c r="C51" s="315" t="s">
        <v>224</v>
      </c>
      <c r="D51" s="316"/>
      <c r="E51" s="316"/>
      <c r="F51" s="317"/>
      <c r="G51" s="318"/>
      <c r="H51" s="319"/>
      <c r="I51" s="319"/>
      <c r="J51" s="319"/>
      <c r="K51" s="319"/>
      <c r="L51" s="319"/>
      <c r="M51" s="319"/>
      <c r="N51" s="319"/>
      <c r="O51" s="319"/>
      <c r="P51" s="319"/>
      <c r="Q51" s="319"/>
      <c r="R51" s="319"/>
      <c r="S51" s="320"/>
      <c r="T51" s="321"/>
      <c r="U51" s="321"/>
      <c r="V51" s="321"/>
      <c r="W51" s="321"/>
      <c r="X51" s="321"/>
      <c r="Y51" s="321"/>
      <c r="Z51" s="321"/>
      <c r="AA51" s="321"/>
      <c r="AB51" s="321"/>
      <c r="AC51" s="321"/>
      <c r="AD51" s="321"/>
      <c r="AE51" s="321"/>
      <c r="AF51" s="321"/>
      <c r="AG51" s="321"/>
      <c r="AH51" s="321"/>
      <c r="AI51" s="205">
        <f>SUM('⑥-2 資金積算【リンク元】'!$E$45:'⑥-2 資金積算【リンク元】'!$E$46)</f>
        <v>0</v>
      </c>
      <c r="AJ51" s="205">
        <f>SUM('⑥-2 資金積算【リンク元】'!$E$47:'⑥-2 資金積算【リンク元】'!$E$52)</f>
        <v>0</v>
      </c>
      <c r="AK51" s="181"/>
    </row>
    <row r="52" spans="1:37" s="166" customFormat="1" ht="30" customHeight="1">
      <c r="A52" s="169"/>
      <c r="B52" s="169"/>
      <c r="C52" s="315" t="s">
        <v>225</v>
      </c>
      <c r="D52" s="316"/>
      <c r="E52" s="316"/>
      <c r="F52" s="317"/>
      <c r="G52" s="318"/>
      <c r="H52" s="319"/>
      <c r="I52" s="319"/>
      <c r="J52" s="319"/>
      <c r="K52" s="319"/>
      <c r="L52" s="319"/>
      <c r="M52" s="319"/>
      <c r="N52" s="319"/>
      <c r="O52" s="319"/>
      <c r="P52" s="319"/>
      <c r="Q52" s="319"/>
      <c r="R52" s="319"/>
      <c r="S52" s="320"/>
      <c r="T52" s="321"/>
      <c r="U52" s="321"/>
      <c r="V52" s="321"/>
      <c r="W52" s="321"/>
      <c r="X52" s="321"/>
      <c r="Y52" s="321"/>
      <c r="Z52" s="321"/>
      <c r="AA52" s="321"/>
      <c r="AB52" s="321"/>
      <c r="AC52" s="321"/>
      <c r="AD52" s="321"/>
      <c r="AE52" s="321"/>
      <c r="AF52" s="321"/>
      <c r="AG52" s="321"/>
      <c r="AH52" s="321"/>
      <c r="AI52" s="205">
        <f>SUM('⑥-2 資金積算【リンク元】'!$F$45:'⑥-2 資金積算【リンク元】'!$F$46)</f>
        <v>0</v>
      </c>
      <c r="AJ52" s="205">
        <f>SUM('⑥-2 資金積算【リンク元】'!$F$47:'⑥-2 資金積算【リンク元】'!$F$52)</f>
        <v>0</v>
      </c>
      <c r="AK52" s="170"/>
    </row>
    <row r="53" spans="1:37" s="166" customFormat="1" ht="30" customHeight="1">
      <c r="A53" s="169"/>
      <c r="B53" s="169"/>
      <c r="C53" s="315" t="s">
        <v>226</v>
      </c>
      <c r="D53" s="316"/>
      <c r="E53" s="316"/>
      <c r="F53" s="317"/>
      <c r="G53" s="318"/>
      <c r="H53" s="319"/>
      <c r="I53" s="319"/>
      <c r="J53" s="319"/>
      <c r="K53" s="319"/>
      <c r="L53" s="319"/>
      <c r="M53" s="319"/>
      <c r="N53" s="319"/>
      <c r="O53" s="319"/>
      <c r="P53" s="319"/>
      <c r="Q53" s="319"/>
      <c r="R53" s="319"/>
      <c r="S53" s="320"/>
      <c r="T53" s="321"/>
      <c r="U53" s="321"/>
      <c r="V53" s="321"/>
      <c r="W53" s="321"/>
      <c r="X53" s="321"/>
      <c r="Y53" s="321"/>
      <c r="Z53" s="321"/>
      <c r="AA53" s="321"/>
      <c r="AB53" s="321"/>
      <c r="AC53" s="321"/>
      <c r="AD53" s="321"/>
      <c r="AE53" s="321"/>
      <c r="AF53" s="321"/>
      <c r="AG53" s="321"/>
      <c r="AH53" s="321"/>
      <c r="AI53" s="205">
        <f>SUM('⑥-2 資金積算【リンク元】'!$G$45:'⑥-2 資金積算【リンク元】'!$G$46)</f>
        <v>0</v>
      </c>
      <c r="AJ53" s="205">
        <f>SUM('⑥-2 資金積算【リンク元】'!$G$47:'⑥-2 資金積算【リンク元】'!$G$52)</f>
        <v>0</v>
      </c>
      <c r="AK53" s="170"/>
    </row>
    <row r="54" spans="1:37" s="166" customFormat="1" ht="30" customHeight="1">
      <c r="A54" s="169"/>
      <c r="B54" s="169"/>
      <c r="C54" s="315" t="s">
        <v>227</v>
      </c>
      <c r="D54" s="316"/>
      <c r="E54" s="316"/>
      <c r="F54" s="317"/>
      <c r="G54" s="318"/>
      <c r="H54" s="319"/>
      <c r="I54" s="319"/>
      <c r="J54" s="319"/>
      <c r="K54" s="319"/>
      <c r="L54" s="319"/>
      <c r="M54" s="319"/>
      <c r="N54" s="319"/>
      <c r="O54" s="319"/>
      <c r="P54" s="319"/>
      <c r="Q54" s="319"/>
      <c r="R54" s="319"/>
      <c r="S54" s="320"/>
      <c r="T54" s="321"/>
      <c r="U54" s="321"/>
      <c r="V54" s="321"/>
      <c r="W54" s="321"/>
      <c r="X54" s="321"/>
      <c r="Y54" s="321"/>
      <c r="Z54" s="321"/>
      <c r="AA54" s="321"/>
      <c r="AB54" s="321"/>
      <c r="AC54" s="321"/>
      <c r="AD54" s="321"/>
      <c r="AE54" s="321"/>
      <c r="AF54" s="321"/>
      <c r="AG54" s="321"/>
      <c r="AH54" s="321"/>
      <c r="AI54" s="205">
        <f>SUM('⑥-2 資金積算【リンク元】'!$H$45:'⑥-2 資金積算【リンク元】'!$H$46)</f>
        <v>0</v>
      </c>
      <c r="AJ54" s="205">
        <f>SUM('⑥-2 資金積算【リンク元】'!$H$47:'⑥-2 資金積算【リンク元】'!$H$52)</f>
        <v>0</v>
      </c>
      <c r="AK54" s="170"/>
    </row>
    <row r="55" spans="1:37" s="166" customFormat="1">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310" t="s">
        <v>246</v>
      </c>
      <c r="AF55" s="310"/>
      <c r="AG55" s="310"/>
      <c r="AH55" s="310"/>
      <c r="AI55" s="206">
        <f>SUM(AI50:AI54)</f>
        <v>0</v>
      </c>
      <c r="AJ55" s="206">
        <f>SUM(AJ50:AJ54)</f>
        <v>0</v>
      </c>
      <c r="AK55" s="170"/>
    </row>
    <row r="56" spans="1:37" s="166" customFormat="1">
      <c r="A56" s="169"/>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311" t="s">
        <v>3</v>
      </c>
      <c r="AJ56" s="311"/>
      <c r="AK56" s="180"/>
    </row>
    <row r="57" spans="1:37" s="166" customFormat="1" ht="22.5" customHeight="1">
      <c r="A57" s="169"/>
      <c r="B57" s="177" t="s">
        <v>241</v>
      </c>
      <c r="C57" s="178"/>
      <c r="D57" s="178" t="s">
        <v>201</v>
      </c>
      <c r="E57" s="178" t="s">
        <v>199</v>
      </c>
      <c r="F57" s="178" t="s">
        <v>195</v>
      </c>
      <c r="G57" s="178" t="s">
        <v>196</v>
      </c>
      <c r="H57" s="178" t="s">
        <v>200</v>
      </c>
      <c r="I57" s="178" t="s">
        <v>177</v>
      </c>
      <c r="J57" s="178" t="s">
        <v>178</v>
      </c>
      <c r="K57" s="178" t="s">
        <v>179</v>
      </c>
      <c r="L57" s="178" t="s">
        <v>180</v>
      </c>
      <c r="M57" s="178" t="s">
        <v>176</v>
      </c>
      <c r="N57" s="178" t="s">
        <v>174</v>
      </c>
      <c r="O57" s="169"/>
      <c r="P57" s="169"/>
      <c r="Q57" s="169"/>
      <c r="R57" s="169"/>
      <c r="S57" s="169"/>
      <c r="T57" s="169"/>
      <c r="U57" s="169"/>
      <c r="V57" s="169"/>
      <c r="W57" s="169"/>
      <c r="X57" s="169"/>
      <c r="Y57" s="169"/>
      <c r="Z57" s="169"/>
      <c r="AA57" s="169"/>
      <c r="AB57" s="169"/>
      <c r="AC57" s="169"/>
      <c r="AD57" s="169"/>
      <c r="AE57" s="169"/>
      <c r="AF57" s="169"/>
      <c r="AG57" s="169"/>
      <c r="AH57" s="169"/>
      <c r="AI57" s="170"/>
      <c r="AJ57" s="170"/>
      <c r="AK57" s="170"/>
    </row>
    <row r="58" spans="1:37" s="166" customFormat="1" ht="30" customHeight="1">
      <c r="A58" s="169"/>
      <c r="B58" s="169"/>
      <c r="C58" s="303" t="s">
        <v>219</v>
      </c>
      <c r="D58" s="304"/>
      <c r="E58" s="304"/>
      <c r="F58" s="305"/>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7" t="s">
        <v>0</v>
      </c>
      <c r="AJ58" s="308"/>
      <c r="AK58" s="182"/>
    </row>
    <row r="59" spans="1:37" s="166" customFormat="1" ht="15" customHeight="1">
      <c r="A59" s="169"/>
      <c r="B59" s="169"/>
      <c r="C59" s="315" t="s">
        <v>220</v>
      </c>
      <c r="D59" s="316"/>
      <c r="E59" s="316"/>
      <c r="F59" s="317"/>
      <c r="G59" s="322" t="s">
        <v>221</v>
      </c>
      <c r="H59" s="323"/>
      <c r="I59" s="323"/>
      <c r="J59" s="323"/>
      <c r="K59" s="323"/>
      <c r="L59" s="323"/>
      <c r="M59" s="323"/>
      <c r="N59" s="323"/>
      <c r="O59" s="323"/>
      <c r="P59" s="323"/>
      <c r="Q59" s="323"/>
      <c r="R59" s="323"/>
      <c r="S59" s="324"/>
      <c r="T59" s="310" t="s">
        <v>222</v>
      </c>
      <c r="U59" s="310"/>
      <c r="V59" s="310"/>
      <c r="W59" s="310"/>
      <c r="X59" s="310"/>
      <c r="Y59" s="310"/>
      <c r="Z59" s="310"/>
      <c r="AA59" s="310"/>
      <c r="AB59" s="310"/>
      <c r="AC59" s="310"/>
      <c r="AD59" s="310"/>
      <c r="AE59" s="310"/>
      <c r="AF59" s="310"/>
      <c r="AG59" s="310"/>
      <c r="AH59" s="310"/>
      <c r="AI59" s="179" t="s">
        <v>1</v>
      </c>
      <c r="AJ59" s="185" t="s">
        <v>2</v>
      </c>
      <c r="AK59" s="174"/>
    </row>
    <row r="60" spans="1:37" s="166" customFormat="1" ht="30" customHeight="1">
      <c r="A60" s="169"/>
      <c r="B60" s="169"/>
      <c r="C60" s="315" t="s">
        <v>223</v>
      </c>
      <c r="D60" s="316"/>
      <c r="E60" s="316"/>
      <c r="F60" s="317"/>
      <c r="G60" s="318"/>
      <c r="H60" s="319"/>
      <c r="I60" s="319"/>
      <c r="J60" s="319"/>
      <c r="K60" s="319"/>
      <c r="L60" s="319"/>
      <c r="M60" s="319"/>
      <c r="N60" s="319"/>
      <c r="O60" s="319"/>
      <c r="P60" s="319"/>
      <c r="Q60" s="319"/>
      <c r="R60" s="319"/>
      <c r="S60" s="320"/>
      <c r="T60" s="321"/>
      <c r="U60" s="321"/>
      <c r="V60" s="321"/>
      <c r="W60" s="321"/>
      <c r="X60" s="321"/>
      <c r="Y60" s="321"/>
      <c r="Z60" s="321"/>
      <c r="AA60" s="321"/>
      <c r="AB60" s="321"/>
      <c r="AC60" s="321"/>
      <c r="AD60" s="321"/>
      <c r="AE60" s="321"/>
      <c r="AF60" s="321"/>
      <c r="AG60" s="321"/>
      <c r="AH60" s="321"/>
      <c r="AI60" s="205">
        <f>SUM('⑥-2 資金積算【リンク元】'!$D$54:'⑥-2 資金積算【リンク元】'!$D$55)</f>
        <v>0</v>
      </c>
      <c r="AJ60" s="205">
        <f>SUM('⑥-2 資金積算【リンク元】'!$D$56:'⑥-2 資金積算【リンク元】'!$D$61)</f>
        <v>0</v>
      </c>
      <c r="AK60" s="174"/>
    </row>
    <row r="61" spans="1:37" s="102" customFormat="1" ht="30" customHeight="1">
      <c r="A61" s="169"/>
      <c r="B61" s="169"/>
      <c r="C61" s="315" t="s">
        <v>224</v>
      </c>
      <c r="D61" s="316"/>
      <c r="E61" s="316"/>
      <c r="F61" s="317"/>
      <c r="G61" s="318"/>
      <c r="H61" s="319"/>
      <c r="I61" s="319"/>
      <c r="J61" s="319"/>
      <c r="K61" s="319"/>
      <c r="L61" s="319"/>
      <c r="M61" s="319"/>
      <c r="N61" s="319"/>
      <c r="O61" s="319"/>
      <c r="P61" s="319"/>
      <c r="Q61" s="319"/>
      <c r="R61" s="319"/>
      <c r="S61" s="320"/>
      <c r="T61" s="321"/>
      <c r="U61" s="321"/>
      <c r="V61" s="321"/>
      <c r="W61" s="321"/>
      <c r="X61" s="321"/>
      <c r="Y61" s="321"/>
      <c r="Z61" s="321"/>
      <c r="AA61" s="321"/>
      <c r="AB61" s="321"/>
      <c r="AC61" s="321"/>
      <c r="AD61" s="321"/>
      <c r="AE61" s="321"/>
      <c r="AF61" s="321"/>
      <c r="AG61" s="321"/>
      <c r="AH61" s="321"/>
      <c r="AI61" s="205">
        <f>SUM('⑥-2 資金積算【リンク元】'!$E$54:'⑥-2 資金積算【リンク元】'!$E$55)</f>
        <v>0</v>
      </c>
      <c r="AJ61" s="205">
        <f>SUM('⑥-2 資金積算【リンク元】'!$E$56:'⑥-2 資金積算【リンク元】'!$E$61)</f>
        <v>0</v>
      </c>
      <c r="AK61" s="174"/>
    </row>
    <row r="62" spans="1:37" s="102" customFormat="1" ht="30" customHeight="1">
      <c r="A62" s="169"/>
      <c r="B62" s="169"/>
      <c r="C62" s="315" t="s">
        <v>225</v>
      </c>
      <c r="D62" s="316"/>
      <c r="E62" s="316"/>
      <c r="F62" s="317"/>
      <c r="G62" s="318"/>
      <c r="H62" s="319"/>
      <c r="I62" s="319"/>
      <c r="J62" s="319"/>
      <c r="K62" s="319"/>
      <c r="L62" s="319"/>
      <c r="M62" s="319"/>
      <c r="N62" s="319"/>
      <c r="O62" s="319"/>
      <c r="P62" s="319"/>
      <c r="Q62" s="319"/>
      <c r="R62" s="319"/>
      <c r="S62" s="320"/>
      <c r="T62" s="321"/>
      <c r="U62" s="321"/>
      <c r="V62" s="321"/>
      <c r="W62" s="321"/>
      <c r="X62" s="321"/>
      <c r="Y62" s="321"/>
      <c r="Z62" s="321"/>
      <c r="AA62" s="321"/>
      <c r="AB62" s="321"/>
      <c r="AC62" s="321"/>
      <c r="AD62" s="321"/>
      <c r="AE62" s="321"/>
      <c r="AF62" s="321"/>
      <c r="AG62" s="321"/>
      <c r="AH62" s="321"/>
      <c r="AI62" s="205">
        <f>SUM('⑥-2 資金積算【リンク元】'!$F$54:'⑥-2 資金積算【リンク元】'!$F$55)</f>
        <v>0</v>
      </c>
      <c r="AJ62" s="205">
        <f>SUM('⑥-2 資金積算【リンク元】'!$F$56:'⑥-2 資金積算【リンク元】'!$F$61)</f>
        <v>0</v>
      </c>
      <c r="AK62" s="174"/>
    </row>
    <row r="63" spans="1:37" s="166" customFormat="1" ht="30" customHeight="1">
      <c r="A63" s="169"/>
      <c r="B63" s="169"/>
      <c r="C63" s="315" t="s">
        <v>226</v>
      </c>
      <c r="D63" s="316"/>
      <c r="E63" s="316"/>
      <c r="F63" s="317"/>
      <c r="G63" s="318"/>
      <c r="H63" s="319"/>
      <c r="I63" s="319"/>
      <c r="J63" s="319"/>
      <c r="K63" s="319"/>
      <c r="L63" s="319"/>
      <c r="M63" s="319"/>
      <c r="N63" s="319"/>
      <c r="O63" s="319"/>
      <c r="P63" s="319"/>
      <c r="Q63" s="319"/>
      <c r="R63" s="319"/>
      <c r="S63" s="320"/>
      <c r="T63" s="321"/>
      <c r="U63" s="321"/>
      <c r="V63" s="321"/>
      <c r="W63" s="321"/>
      <c r="X63" s="321"/>
      <c r="Y63" s="321"/>
      <c r="Z63" s="321"/>
      <c r="AA63" s="321"/>
      <c r="AB63" s="321"/>
      <c r="AC63" s="321"/>
      <c r="AD63" s="321"/>
      <c r="AE63" s="321"/>
      <c r="AF63" s="321"/>
      <c r="AG63" s="321"/>
      <c r="AH63" s="321"/>
      <c r="AI63" s="205">
        <f>SUM('⑥-2 資金積算【リンク元】'!$G$54:'⑥-2 資金積算【リンク元】'!$G$55)</f>
        <v>0</v>
      </c>
      <c r="AJ63" s="205">
        <f>SUM('⑥-2 資金積算【リンク元】'!$G$56:'⑥-2 資金積算【リンク元】'!$G$61)</f>
        <v>0</v>
      </c>
      <c r="AK63" s="170"/>
    </row>
    <row r="64" spans="1:37" s="166" customFormat="1" ht="30" customHeight="1">
      <c r="A64" s="169"/>
      <c r="B64" s="169"/>
      <c r="C64" s="315" t="s">
        <v>227</v>
      </c>
      <c r="D64" s="316"/>
      <c r="E64" s="316"/>
      <c r="F64" s="317"/>
      <c r="G64" s="318"/>
      <c r="H64" s="319"/>
      <c r="I64" s="319"/>
      <c r="J64" s="319"/>
      <c r="K64" s="319"/>
      <c r="L64" s="319"/>
      <c r="M64" s="319"/>
      <c r="N64" s="319"/>
      <c r="O64" s="319"/>
      <c r="P64" s="319"/>
      <c r="Q64" s="319"/>
      <c r="R64" s="319"/>
      <c r="S64" s="320"/>
      <c r="T64" s="321"/>
      <c r="U64" s="321"/>
      <c r="V64" s="321"/>
      <c r="W64" s="321"/>
      <c r="X64" s="321"/>
      <c r="Y64" s="321"/>
      <c r="Z64" s="321"/>
      <c r="AA64" s="321"/>
      <c r="AB64" s="321"/>
      <c r="AC64" s="321"/>
      <c r="AD64" s="321"/>
      <c r="AE64" s="321"/>
      <c r="AF64" s="321"/>
      <c r="AG64" s="321"/>
      <c r="AH64" s="321"/>
      <c r="AI64" s="205">
        <f>SUM('⑥-2 資金積算【リンク元】'!$H$54:'⑥-2 資金積算【リンク元】'!$H$55)</f>
        <v>0</v>
      </c>
      <c r="AJ64" s="205">
        <f>SUM('⑥-2 資金積算【リンク元】'!$H$56:'⑥-2 資金積算【リンク元】'!$H$61)</f>
        <v>0</v>
      </c>
      <c r="AK64" s="170"/>
    </row>
    <row r="65" spans="1:37" s="166" customFormat="1" ht="13.5" customHeight="1">
      <c r="A65" s="169"/>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310" t="s">
        <v>246</v>
      </c>
      <c r="AF65" s="310"/>
      <c r="AG65" s="310"/>
      <c r="AH65" s="310"/>
      <c r="AI65" s="206">
        <f>SUM(AI60:AI64)</f>
        <v>0</v>
      </c>
      <c r="AJ65" s="206">
        <f>SUM(AJ60:AJ64)</f>
        <v>0</v>
      </c>
      <c r="AK65" s="170"/>
    </row>
    <row r="66" spans="1:37" s="166" customFormat="1">
      <c r="A66" s="169"/>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311" t="s">
        <v>3</v>
      </c>
      <c r="AJ66" s="311"/>
      <c r="AK66" s="180"/>
    </row>
    <row r="67" spans="1:37" s="166" customFormat="1">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70"/>
      <c r="AJ67" s="170"/>
      <c r="AK67" s="180"/>
    </row>
    <row r="68" spans="1:37" s="166" customFormat="1">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70"/>
      <c r="AJ68" s="170"/>
      <c r="AK68" s="180"/>
    </row>
    <row r="69" spans="1:37" s="166" customFormat="1" ht="13.5" customHeight="1">
      <c r="A69" s="169" t="s">
        <v>242</v>
      </c>
      <c r="B69" s="169"/>
      <c r="C69" s="169" t="s">
        <v>186</v>
      </c>
      <c r="D69" s="169" t="s">
        <v>181</v>
      </c>
      <c r="E69" s="169" t="s">
        <v>182</v>
      </c>
      <c r="F69" s="169" t="s">
        <v>184</v>
      </c>
      <c r="G69" s="169" t="s">
        <v>179</v>
      </c>
      <c r="H69" s="169" t="s">
        <v>183</v>
      </c>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70"/>
      <c r="AJ69" s="170"/>
      <c r="AK69" s="170"/>
    </row>
    <row r="70" spans="1:37" s="166" customFormat="1" ht="27" customHeight="1">
      <c r="A70" s="169"/>
      <c r="B70" s="302" t="s">
        <v>4</v>
      </c>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170"/>
    </row>
    <row r="71" spans="1:37" s="166" customFormat="1" ht="20.25" customHeight="1">
      <c r="A71" s="169"/>
      <c r="B71" s="177" t="s">
        <v>243</v>
      </c>
      <c r="C71" s="178"/>
      <c r="D71" s="178" t="s">
        <v>186</v>
      </c>
      <c r="E71" s="178" t="s">
        <v>181</v>
      </c>
      <c r="F71" s="178" t="s">
        <v>208</v>
      </c>
      <c r="G71" s="178" t="s">
        <v>180</v>
      </c>
      <c r="H71" s="178" t="s">
        <v>218</v>
      </c>
      <c r="I71" s="178" t="s">
        <v>189</v>
      </c>
      <c r="J71" s="178" t="s">
        <v>185</v>
      </c>
      <c r="K71" s="178" t="s">
        <v>204</v>
      </c>
      <c r="L71" s="178" t="s">
        <v>191</v>
      </c>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74"/>
      <c r="AJ71" s="174"/>
      <c r="AK71" s="174"/>
    </row>
    <row r="72" spans="1:37" s="166" customFormat="1" ht="30" customHeight="1">
      <c r="A72" s="169"/>
      <c r="B72" s="169"/>
      <c r="C72" s="303" t="s">
        <v>219</v>
      </c>
      <c r="D72" s="304"/>
      <c r="E72" s="304"/>
      <c r="F72" s="305"/>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7" t="s">
        <v>0</v>
      </c>
      <c r="AJ72" s="308"/>
      <c r="AK72" s="174"/>
    </row>
    <row r="73" spans="1:37" s="166" customFormat="1" ht="15" customHeight="1">
      <c r="A73" s="169"/>
      <c r="B73" s="169"/>
      <c r="C73" s="315" t="s">
        <v>220</v>
      </c>
      <c r="D73" s="316"/>
      <c r="E73" s="316"/>
      <c r="F73" s="317"/>
      <c r="G73" s="322" t="s">
        <v>221</v>
      </c>
      <c r="H73" s="323"/>
      <c r="I73" s="323"/>
      <c r="J73" s="323"/>
      <c r="K73" s="323"/>
      <c r="L73" s="323"/>
      <c r="M73" s="323"/>
      <c r="N73" s="323"/>
      <c r="O73" s="323"/>
      <c r="P73" s="323"/>
      <c r="Q73" s="323"/>
      <c r="R73" s="323"/>
      <c r="S73" s="324"/>
      <c r="T73" s="310" t="s">
        <v>222</v>
      </c>
      <c r="U73" s="310"/>
      <c r="V73" s="310"/>
      <c r="W73" s="310"/>
      <c r="X73" s="310"/>
      <c r="Y73" s="310"/>
      <c r="Z73" s="310"/>
      <c r="AA73" s="310"/>
      <c r="AB73" s="310"/>
      <c r="AC73" s="310"/>
      <c r="AD73" s="310"/>
      <c r="AE73" s="310"/>
      <c r="AF73" s="310"/>
      <c r="AG73" s="310"/>
      <c r="AH73" s="310"/>
      <c r="AI73" s="179" t="s">
        <v>1</v>
      </c>
      <c r="AJ73" s="185" t="s">
        <v>2</v>
      </c>
      <c r="AK73" s="174"/>
    </row>
    <row r="74" spans="1:37" s="166" customFormat="1" ht="30" customHeight="1">
      <c r="A74" s="169"/>
      <c r="B74" s="169"/>
      <c r="C74" s="315" t="s">
        <v>223</v>
      </c>
      <c r="D74" s="316"/>
      <c r="E74" s="316"/>
      <c r="F74" s="317"/>
      <c r="G74" s="318"/>
      <c r="H74" s="319"/>
      <c r="I74" s="319"/>
      <c r="J74" s="319"/>
      <c r="K74" s="319"/>
      <c r="L74" s="319"/>
      <c r="M74" s="319"/>
      <c r="N74" s="319"/>
      <c r="O74" s="319"/>
      <c r="P74" s="319"/>
      <c r="Q74" s="319"/>
      <c r="R74" s="319"/>
      <c r="S74" s="320"/>
      <c r="T74" s="321"/>
      <c r="U74" s="321"/>
      <c r="V74" s="321"/>
      <c r="W74" s="321"/>
      <c r="X74" s="321"/>
      <c r="Y74" s="321"/>
      <c r="Z74" s="321"/>
      <c r="AA74" s="321"/>
      <c r="AB74" s="321"/>
      <c r="AC74" s="321"/>
      <c r="AD74" s="321"/>
      <c r="AE74" s="321"/>
      <c r="AF74" s="321"/>
      <c r="AG74" s="321"/>
      <c r="AH74" s="321"/>
      <c r="AI74" s="205">
        <f>SUM('⑥-2 資金積算【リンク元】'!$D$68:'⑥-2 資金積算【リンク元】'!$D$70)</f>
        <v>0</v>
      </c>
      <c r="AJ74" s="205">
        <f>SUM('⑥-2 資金積算【リンク元】'!$D$71:'⑥-2 資金積算【リンク元】'!$D$75)</f>
        <v>0</v>
      </c>
      <c r="AK74" s="174"/>
    </row>
    <row r="75" spans="1:37" s="166" customFormat="1" ht="30" customHeight="1">
      <c r="A75" s="169"/>
      <c r="B75" s="169"/>
      <c r="C75" s="315" t="s">
        <v>224</v>
      </c>
      <c r="D75" s="316"/>
      <c r="E75" s="316"/>
      <c r="F75" s="317"/>
      <c r="G75" s="318"/>
      <c r="H75" s="319"/>
      <c r="I75" s="319"/>
      <c r="J75" s="319"/>
      <c r="K75" s="319"/>
      <c r="L75" s="319"/>
      <c r="M75" s="319"/>
      <c r="N75" s="319"/>
      <c r="O75" s="319"/>
      <c r="P75" s="319"/>
      <c r="Q75" s="319"/>
      <c r="R75" s="319"/>
      <c r="S75" s="320"/>
      <c r="T75" s="321"/>
      <c r="U75" s="321"/>
      <c r="V75" s="321"/>
      <c r="W75" s="321"/>
      <c r="X75" s="321"/>
      <c r="Y75" s="321"/>
      <c r="Z75" s="321"/>
      <c r="AA75" s="321"/>
      <c r="AB75" s="321"/>
      <c r="AC75" s="321"/>
      <c r="AD75" s="321"/>
      <c r="AE75" s="321"/>
      <c r="AF75" s="321"/>
      <c r="AG75" s="321"/>
      <c r="AH75" s="321"/>
      <c r="AI75" s="205">
        <f>SUM('⑥-2 資金積算【リンク元】'!$E$68:'⑥-2 資金積算【リンク元】'!$E$70)</f>
        <v>0</v>
      </c>
      <c r="AJ75" s="205">
        <f>SUM('⑥-2 資金積算【リンク元】'!$E$71:'⑥-2 資金積算【リンク元】'!$E$75)</f>
        <v>0</v>
      </c>
      <c r="AK75" s="174"/>
    </row>
    <row r="76" spans="1:37" s="166" customFormat="1" ht="30" customHeight="1">
      <c r="A76" s="169"/>
      <c r="B76" s="169"/>
      <c r="C76" s="315" t="s">
        <v>225</v>
      </c>
      <c r="D76" s="316"/>
      <c r="E76" s="316"/>
      <c r="F76" s="317"/>
      <c r="G76" s="318"/>
      <c r="H76" s="319"/>
      <c r="I76" s="319"/>
      <c r="J76" s="319"/>
      <c r="K76" s="319"/>
      <c r="L76" s="319"/>
      <c r="M76" s="319"/>
      <c r="N76" s="319"/>
      <c r="O76" s="319"/>
      <c r="P76" s="319"/>
      <c r="Q76" s="319"/>
      <c r="R76" s="319"/>
      <c r="S76" s="320"/>
      <c r="T76" s="321"/>
      <c r="U76" s="321"/>
      <c r="V76" s="321"/>
      <c r="W76" s="321"/>
      <c r="X76" s="321"/>
      <c r="Y76" s="321"/>
      <c r="Z76" s="321"/>
      <c r="AA76" s="321"/>
      <c r="AB76" s="321"/>
      <c r="AC76" s="321"/>
      <c r="AD76" s="321"/>
      <c r="AE76" s="321"/>
      <c r="AF76" s="321"/>
      <c r="AG76" s="321"/>
      <c r="AH76" s="321"/>
      <c r="AI76" s="205">
        <f>SUM('⑥-2 資金積算【リンク元】'!$F$68:'⑥-2 資金積算【リンク元】'!$F$70)</f>
        <v>0</v>
      </c>
      <c r="AJ76" s="205">
        <f>SUM('⑥-2 資金積算【リンク元】'!$F$71:'⑥-2 資金積算【リンク元】'!$F$75)</f>
        <v>0</v>
      </c>
      <c r="AK76" s="170"/>
    </row>
    <row r="77" spans="1:37" s="166" customFormat="1" ht="30" customHeight="1">
      <c r="A77" s="169"/>
      <c r="B77" s="169"/>
      <c r="C77" s="315" t="s">
        <v>226</v>
      </c>
      <c r="D77" s="316"/>
      <c r="E77" s="316"/>
      <c r="F77" s="317"/>
      <c r="G77" s="318"/>
      <c r="H77" s="319"/>
      <c r="I77" s="319"/>
      <c r="J77" s="319"/>
      <c r="K77" s="319"/>
      <c r="L77" s="319"/>
      <c r="M77" s="319"/>
      <c r="N77" s="319"/>
      <c r="O77" s="319"/>
      <c r="P77" s="319"/>
      <c r="Q77" s="319"/>
      <c r="R77" s="319"/>
      <c r="S77" s="320"/>
      <c r="T77" s="321"/>
      <c r="U77" s="321"/>
      <c r="V77" s="321"/>
      <c r="W77" s="321"/>
      <c r="X77" s="321"/>
      <c r="Y77" s="321"/>
      <c r="Z77" s="321"/>
      <c r="AA77" s="321"/>
      <c r="AB77" s="321"/>
      <c r="AC77" s="321"/>
      <c r="AD77" s="321"/>
      <c r="AE77" s="321"/>
      <c r="AF77" s="321"/>
      <c r="AG77" s="321"/>
      <c r="AH77" s="321"/>
      <c r="AI77" s="205">
        <f>SUM('⑥-2 資金積算【リンク元】'!$G$68:'⑥-2 資金積算【リンク元】'!$G$70)</f>
        <v>0</v>
      </c>
      <c r="AJ77" s="205">
        <f>SUM('⑥-2 資金積算【リンク元】'!$G$71:'⑥-2 資金積算【リンク元】'!$G$75)</f>
        <v>0</v>
      </c>
      <c r="AK77" s="170"/>
    </row>
    <row r="78" spans="1:37" s="166" customFormat="1" ht="30" customHeight="1">
      <c r="A78" s="169"/>
      <c r="B78" s="169"/>
      <c r="C78" s="315" t="s">
        <v>227</v>
      </c>
      <c r="D78" s="316"/>
      <c r="E78" s="316"/>
      <c r="F78" s="317"/>
      <c r="G78" s="318"/>
      <c r="H78" s="319"/>
      <c r="I78" s="319"/>
      <c r="J78" s="319"/>
      <c r="K78" s="319"/>
      <c r="L78" s="319"/>
      <c r="M78" s="319"/>
      <c r="N78" s="319"/>
      <c r="O78" s="319"/>
      <c r="P78" s="319"/>
      <c r="Q78" s="319"/>
      <c r="R78" s="319"/>
      <c r="S78" s="320"/>
      <c r="T78" s="321"/>
      <c r="U78" s="321"/>
      <c r="V78" s="321"/>
      <c r="W78" s="321"/>
      <c r="X78" s="321"/>
      <c r="Y78" s="321"/>
      <c r="Z78" s="321"/>
      <c r="AA78" s="321"/>
      <c r="AB78" s="321"/>
      <c r="AC78" s="321"/>
      <c r="AD78" s="321"/>
      <c r="AE78" s="321"/>
      <c r="AF78" s="321"/>
      <c r="AG78" s="321"/>
      <c r="AH78" s="321"/>
      <c r="AI78" s="205">
        <f>SUM('⑥-2 資金積算【リンク元】'!$H$68:'⑥-2 資金積算【リンク元】'!$H$70)</f>
        <v>0</v>
      </c>
      <c r="AJ78" s="205">
        <f>SUM('⑥-2 資金積算【リンク元】'!$H$71:'⑥-2 資金積算【リンク元】'!$H$75)</f>
        <v>0</v>
      </c>
      <c r="AK78" s="170"/>
    </row>
    <row r="79" spans="1:37" s="166" customFormat="1" ht="13.5" customHeight="1">
      <c r="A79" s="16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310" t="s">
        <v>246</v>
      </c>
      <c r="AF79" s="310"/>
      <c r="AG79" s="310"/>
      <c r="AH79" s="310"/>
      <c r="AI79" s="206">
        <f>SUM(AI74:AI78)</f>
        <v>0</v>
      </c>
      <c r="AJ79" s="206">
        <f>SUM(AJ74:AJ78)</f>
        <v>0</v>
      </c>
      <c r="AK79" s="170"/>
    </row>
    <row r="80" spans="1:37" s="166" customFormat="1">
      <c r="A80" s="16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311" t="s">
        <v>3</v>
      </c>
      <c r="AJ80" s="311"/>
      <c r="AK80" s="180"/>
    </row>
    <row r="81" spans="1:37" s="166" customFormat="1" ht="19.5" customHeight="1">
      <c r="A81" s="169"/>
      <c r="B81" s="177" t="s">
        <v>244</v>
      </c>
      <c r="C81" s="178"/>
      <c r="D81" s="178" t="s">
        <v>209</v>
      </c>
      <c r="E81" s="178" t="s">
        <v>210</v>
      </c>
      <c r="F81" s="178" t="s">
        <v>212</v>
      </c>
      <c r="G81" s="178" t="s">
        <v>214</v>
      </c>
      <c r="H81" s="178" t="s">
        <v>187</v>
      </c>
      <c r="I81" s="178" t="s">
        <v>211</v>
      </c>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83"/>
      <c r="AJ81" s="183"/>
      <c r="AK81" s="183"/>
    </row>
    <row r="82" spans="1:37" s="166" customFormat="1" ht="30" customHeight="1">
      <c r="A82" s="169"/>
      <c r="B82" s="169"/>
      <c r="C82" s="303" t="s">
        <v>219</v>
      </c>
      <c r="D82" s="304"/>
      <c r="E82" s="304"/>
      <c r="F82" s="305"/>
      <c r="G82" s="306"/>
      <c r="H82" s="306"/>
      <c r="I82" s="306"/>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7" t="s">
        <v>0</v>
      </c>
      <c r="AJ82" s="308"/>
      <c r="AK82" s="174"/>
    </row>
    <row r="83" spans="1:37" s="102" customFormat="1" ht="15" customHeight="1">
      <c r="A83" s="169"/>
      <c r="B83" s="169"/>
      <c r="C83" s="315" t="s">
        <v>220</v>
      </c>
      <c r="D83" s="316"/>
      <c r="E83" s="316"/>
      <c r="F83" s="317"/>
      <c r="G83" s="322" t="s">
        <v>221</v>
      </c>
      <c r="H83" s="323"/>
      <c r="I83" s="323"/>
      <c r="J83" s="323"/>
      <c r="K83" s="323"/>
      <c r="L83" s="323"/>
      <c r="M83" s="323"/>
      <c r="N83" s="323"/>
      <c r="O83" s="323"/>
      <c r="P83" s="323"/>
      <c r="Q83" s="323"/>
      <c r="R83" s="323"/>
      <c r="S83" s="324"/>
      <c r="T83" s="310" t="s">
        <v>222</v>
      </c>
      <c r="U83" s="310"/>
      <c r="V83" s="310"/>
      <c r="W83" s="310"/>
      <c r="X83" s="310"/>
      <c r="Y83" s="310"/>
      <c r="Z83" s="310"/>
      <c r="AA83" s="310"/>
      <c r="AB83" s="310"/>
      <c r="AC83" s="310"/>
      <c r="AD83" s="310"/>
      <c r="AE83" s="310"/>
      <c r="AF83" s="310"/>
      <c r="AG83" s="310"/>
      <c r="AH83" s="310"/>
      <c r="AI83" s="179" t="s">
        <v>1</v>
      </c>
      <c r="AJ83" s="185" t="s">
        <v>2</v>
      </c>
      <c r="AK83" s="174"/>
    </row>
    <row r="84" spans="1:37" s="102" customFormat="1" ht="30" customHeight="1">
      <c r="A84" s="169"/>
      <c r="B84" s="169"/>
      <c r="C84" s="315" t="s">
        <v>223</v>
      </c>
      <c r="D84" s="316"/>
      <c r="E84" s="316"/>
      <c r="F84" s="317"/>
      <c r="G84" s="318"/>
      <c r="H84" s="319"/>
      <c r="I84" s="319"/>
      <c r="J84" s="319"/>
      <c r="K84" s="319"/>
      <c r="L84" s="319"/>
      <c r="M84" s="319"/>
      <c r="N84" s="319"/>
      <c r="O84" s="319"/>
      <c r="P84" s="319"/>
      <c r="Q84" s="319"/>
      <c r="R84" s="319"/>
      <c r="S84" s="320"/>
      <c r="T84" s="321"/>
      <c r="U84" s="321"/>
      <c r="V84" s="321"/>
      <c r="W84" s="321"/>
      <c r="X84" s="321"/>
      <c r="Y84" s="321"/>
      <c r="Z84" s="321"/>
      <c r="AA84" s="321"/>
      <c r="AB84" s="321"/>
      <c r="AC84" s="321"/>
      <c r="AD84" s="321"/>
      <c r="AE84" s="321"/>
      <c r="AF84" s="321"/>
      <c r="AG84" s="321"/>
      <c r="AH84" s="321"/>
      <c r="AI84" s="205">
        <f>SUM('⑥-2 資金積算【リンク元】'!$D$77:'⑥-2 資金積算【リンク元】'!$D$79)</f>
        <v>0</v>
      </c>
      <c r="AJ84" s="205">
        <f>SUM('⑥-2 資金積算【リンク元】'!$D$80:'⑥-2 資金積算【リンク元】'!$D$87)</f>
        <v>0</v>
      </c>
      <c r="AK84" s="174"/>
    </row>
    <row r="85" spans="1:37" s="102" customFormat="1" ht="30" customHeight="1">
      <c r="A85" s="169"/>
      <c r="B85" s="169"/>
      <c r="C85" s="315" t="s">
        <v>224</v>
      </c>
      <c r="D85" s="316"/>
      <c r="E85" s="316"/>
      <c r="F85" s="317"/>
      <c r="G85" s="318"/>
      <c r="H85" s="319"/>
      <c r="I85" s="319"/>
      <c r="J85" s="319"/>
      <c r="K85" s="319"/>
      <c r="L85" s="319"/>
      <c r="M85" s="319"/>
      <c r="N85" s="319"/>
      <c r="O85" s="319"/>
      <c r="P85" s="319"/>
      <c r="Q85" s="319"/>
      <c r="R85" s="319"/>
      <c r="S85" s="320"/>
      <c r="T85" s="321"/>
      <c r="U85" s="321"/>
      <c r="V85" s="321"/>
      <c r="W85" s="321"/>
      <c r="X85" s="321"/>
      <c r="Y85" s="321"/>
      <c r="Z85" s="321"/>
      <c r="AA85" s="321"/>
      <c r="AB85" s="321"/>
      <c r="AC85" s="321"/>
      <c r="AD85" s="321"/>
      <c r="AE85" s="321"/>
      <c r="AF85" s="321"/>
      <c r="AG85" s="321"/>
      <c r="AH85" s="321"/>
      <c r="AI85" s="205">
        <f>SUM('⑥-2 資金積算【リンク元】'!$E$77:'⑥-2 資金積算【リンク元】'!$E$79)</f>
        <v>0</v>
      </c>
      <c r="AJ85" s="205">
        <f>SUM('⑥-2 資金積算【リンク元】'!$E$80:'⑥-2 資金積算【リンク元】'!$E$87)</f>
        <v>0</v>
      </c>
      <c r="AK85" s="174"/>
    </row>
    <row r="86" spans="1:37" s="102" customFormat="1" ht="30" customHeight="1">
      <c r="A86" s="169"/>
      <c r="B86" s="169"/>
      <c r="C86" s="315" t="s">
        <v>225</v>
      </c>
      <c r="D86" s="316"/>
      <c r="E86" s="316"/>
      <c r="F86" s="317"/>
      <c r="G86" s="318"/>
      <c r="H86" s="319"/>
      <c r="I86" s="319"/>
      <c r="J86" s="319"/>
      <c r="K86" s="319"/>
      <c r="L86" s="319"/>
      <c r="M86" s="319"/>
      <c r="N86" s="319"/>
      <c r="O86" s="319"/>
      <c r="P86" s="319"/>
      <c r="Q86" s="319"/>
      <c r="R86" s="319"/>
      <c r="S86" s="320"/>
      <c r="T86" s="321"/>
      <c r="U86" s="321"/>
      <c r="V86" s="321"/>
      <c r="W86" s="321"/>
      <c r="X86" s="321"/>
      <c r="Y86" s="321"/>
      <c r="Z86" s="321"/>
      <c r="AA86" s="321"/>
      <c r="AB86" s="321"/>
      <c r="AC86" s="321"/>
      <c r="AD86" s="321"/>
      <c r="AE86" s="321"/>
      <c r="AF86" s="321"/>
      <c r="AG86" s="321"/>
      <c r="AH86" s="321"/>
      <c r="AI86" s="205">
        <f>SUM('⑥-2 資金積算【リンク元】'!$F$77:'⑥-2 資金積算【リンク元】'!$F$79)</f>
        <v>0</v>
      </c>
      <c r="AJ86" s="205">
        <f>SUM('⑥-2 資金積算【リンク元】'!$F$80:'⑥-2 資金積算【リンク元】'!$F$87)</f>
        <v>0</v>
      </c>
      <c r="AK86" s="174"/>
    </row>
    <row r="87" spans="1:37" s="102" customFormat="1" ht="30" customHeight="1">
      <c r="A87" s="169"/>
      <c r="B87" s="169"/>
      <c r="C87" s="315" t="s">
        <v>226</v>
      </c>
      <c r="D87" s="316"/>
      <c r="E87" s="316"/>
      <c r="F87" s="317"/>
      <c r="G87" s="318"/>
      <c r="H87" s="319"/>
      <c r="I87" s="319"/>
      <c r="J87" s="319"/>
      <c r="K87" s="319"/>
      <c r="L87" s="319"/>
      <c r="M87" s="319"/>
      <c r="N87" s="319"/>
      <c r="O87" s="319"/>
      <c r="P87" s="319"/>
      <c r="Q87" s="319"/>
      <c r="R87" s="319"/>
      <c r="S87" s="320"/>
      <c r="T87" s="321"/>
      <c r="U87" s="321"/>
      <c r="V87" s="321"/>
      <c r="W87" s="321"/>
      <c r="X87" s="321"/>
      <c r="Y87" s="321"/>
      <c r="Z87" s="321"/>
      <c r="AA87" s="321"/>
      <c r="AB87" s="321"/>
      <c r="AC87" s="321"/>
      <c r="AD87" s="321"/>
      <c r="AE87" s="321"/>
      <c r="AF87" s="321"/>
      <c r="AG87" s="321"/>
      <c r="AH87" s="321"/>
      <c r="AI87" s="205">
        <f>SUM('⑥-2 資金積算【リンク元】'!$G$77:'⑥-2 資金積算【リンク元】'!$G$79)</f>
        <v>0</v>
      </c>
      <c r="AJ87" s="205">
        <f>SUM('⑥-2 資金積算【リンク元】'!$G$80:'⑥-2 資金積算【リンク元】'!$G$87)</f>
        <v>0</v>
      </c>
      <c r="AK87" s="170"/>
    </row>
    <row r="88" spans="1:37" s="102" customFormat="1" ht="30" customHeight="1">
      <c r="A88" s="169"/>
      <c r="B88" s="169"/>
      <c r="C88" s="315" t="s">
        <v>227</v>
      </c>
      <c r="D88" s="316"/>
      <c r="E88" s="316"/>
      <c r="F88" s="317"/>
      <c r="G88" s="318"/>
      <c r="H88" s="319"/>
      <c r="I88" s="319"/>
      <c r="J88" s="319"/>
      <c r="K88" s="319"/>
      <c r="L88" s="319"/>
      <c r="M88" s="319"/>
      <c r="N88" s="319"/>
      <c r="O88" s="319"/>
      <c r="P88" s="319"/>
      <c r="Q88" s="319"/>
      <c r="R88" s="319"/>
      <c r="S88" s="320"/>
      <c r="T88" s="321"/>
      <c r="U88" s="321"/>
      <c r="V88" s="321"/>
      <c r="W88" s="321"/>
      <c r="X88" s="321"/>
      <c r="Y88" s="321"/>
      <c r="Z88" s="321"/>
      <c r="AA88" s="321"/>
      <c r="AB88" s="321"/>
      <c r="AC88" s="321"/>
      <c r="AD88" s="321"/>
      <c r="AE88" s="321"/>
      <c r="AF88" s="321"/>
      <c r="AG88" s="321"/>
      <c r="AH88" s="321"/>
      <c r="AI88" s="205">
        <f>SUM('⑥-2 資金積算【リンク元】'!$H$77:'⑥-2 資金積算【リンク元】'!$H$79)</f>
        <v>0</v>
      </c>
      <c r="AJ88" s="205">
        <f>SUM('⑥-2 資金積算【リンク元】'!$H$80:'⑥-2 資金積算【リンク元】'!$H$87)</f>
        <v>0</v>
      </c>
      <c r="AK88" s="184"/>
    </row>
    <row r="89" spans="1:37" s="102" customFormat="1">
      <c r="A89" s="169"/>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310" t="s">
        <v>246</v>
      </c>
      <c r="AF89" s="310"/>
      <c r="AG89" s="310"/>
      <c r="AH89" s="310"/>
      <c r="AI89" s="206">
        <f>SUM(AI84:AI88)</f>
        <v>0</v>
      </c>
      <c r="AJ89" s="206">
        <f>SUM(AJ84:AJ88)</f>
        <v>0</v>
      </c>
      <c r="AK89" s="184"/>
    </row>
    <row r="90" spans="1:37" s="166" customFormat="1">
      <c r="A90" s="169"/>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311" t="s">
        <v>3</v>
      </c>
      <c r="AJ90" s="311"/>
      <c r="AK90" s="184"/>
    </row>
    <row r="91" spans="1:37" s="166" customFormat="1" ht="19.5" customHeight="1">
      <c r="A91" s="169"/>
      <c r="B91" s="177" t="s">
        <v>268</v>
      </c>
      <c r="C91" s="178"/>
      <c r="D91" s="178" t="s">
        <v>251</v>
      </c>
      <c r="E91" s="178" t="s">
        <v>252</v>
      </c>
      <c r="F91" s="178" t="s">
        <v>253</v>
      </c>
      <c r="G91" s="178" t="s">
        <v>254</v>
      </c>
      <c r="H91" s="178" t="s">
        <v>255</v>
      </c>
      <c r="I91" s="178" t="s">
        <v>248</v>
      </c>
      <c r="J91" s="178" t="s">
        <v>256</v>
      </c>
      <c r="K91" s="178" t="s">
        <v>257</v>
      </c>
      <c r="L91" s="178" t="s">
        <v>258</v>
      </c>
      <c r="M91" s="178" t="s">
        <v>259</v>
      </c>
      <c r="N91" s="178" t="s">
        <v>260</v>
      </c>
      <c r="O91" s="178" t="s">
        <v>261</v>
      </c>
      <c r="P91" s="178" t="s">
        <v>262</v>
      </c>
      <c r="Q91" s="178" t="s">
        <v>263</v>
      </c>
      <c r="R91" s="169"/>
      <c r="S91" s="169"/>
      <c r="T91" s="169"/>
      <c r="U91" s="169"/>
      <c r="V91" s="169"/>
      <c r="W91" s="169"/>
      <c r="X91" s="169"/>
      <c r="Y91" s="169"/>
      <c r="Z91" s="169"/>
      <c r="AA91" s="169"/>
      <c r="AB91" s="169"/>
      <c r="AC91" s="169"/>
      <c r="AD91" s="169"/>
      <c r="AE91" s="169"/>
      <c r="AF91" s="169"/>
      <c r="AG91" s="169"/>
      <c r="AH91" s="169"/>
      <c r="AI91" s="184"/>
      <c r="AJ91" s="184"/>
      <c r="AK91" s="184"/>
    </row>
    <row r="92" spans="1:37" s="102" customFormat="1" ht="30" customHeight="1">
      <c r="A92" s="169"/>
      <c r="B92" s="169"/>
      <c r="C92" s="303" t="s">
        <v>219</v>
      </c>
      <c r="D92" s="304"/>
      <c r="E92" s="304"/>
      <c r="F92" s="305"/>
      <c r="G92" s="306"/>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7" t="s">
        <v>0</v>
      </c>
      <c r="AJ92" s="308"/>
      <c r="AK92" s="184"/>
    </row>
    <row r="93" spans="1:37" s="102" customFormat="1" ht="15" customHeight="1">
      <c r="A93" s="169"/>
      <c r="B93" s="169"/>
      <c r="C93" s="315" t="s">
        <v>220</v>
      </c>
      <c r="D93" s="316"/>
      <c r="E93" s="316"/>
      <c r="F93" s="317"/>
      <c r="G93" s="322" t="s">
        <v>221</v>
      </c>
      <c r="H93" s="323"/>
      <c r="I93" s="323"/>
      <c r="J93" s="323"/>
      <c r="K93" s="323"/>
      <c r="L93" s="323"/>
      <c r="M93" s="323"/>
      <c r="N93" s="323"/>
      <c r="O93" s="323"/>
      <c r="P93" s="323"/>
      <c r="Q93" s="323"/>
      <c r="R93" s="323"/>
      <c r="S93" s="324"/>
      <c r="T93" s="310" t="s">
        <v>222</v>
      </c>
      <c r="U93" s="310"/>
      <c r="V93" s="310"/>
      <c r="W93" s="310"/>
      <c r="X93" s="310"/>
      <c r="Y93" s="310"/>
      <c r="Z93" s="310"/>
      <c r="AA93" s="310"/>
      <c r="AB93" s="310"/>
      <c r="AC93" s="310"/>
      <c r="AD93" s="310"/>
      <c r="AE93" s="310"/>
      <c r="AF93" s="310"/>
      <c r="AG93" s="310"/>
      <c r="AH93" s="310"/>
      <c r="AI93" s="179" t="s">
        <v>1</v>
      </c>
      <c r="AJ93" s="185" t="s">
        <v>2</v>
      </c>
      <c r="AK93" s="184"/>
    </row>
    <row r="94" spans="1:37" s="102" customFormat="1" ht="30" customHeight="1">
      <c r="A94" s="169"/>
      <c r="B94" s="169"/>
      <c r="C94" s="315" t="s">
        <v>223</v>
      </c>
      <c r="D94" s="316"/>
      <c r="E94" s="316"/>
      <c r="F94" s="317"/>
      <c r="G94" s="318"/>
      <c r="H94" s="319"/>
      <c r="I94" s="319"/>
      <c r="J94" s="319"/>
      <c r="K94" s="319"/>
      <c r="L94" s="319"/>
      <c r="M94" s="319"/>
      <c r="N94" s="319"/>
      <c r="O94" s="319"/>
      <c r="P94" s="319"/>
      <c r="Q94" s="319"/>
      <c r="R94" s="319"/>
      <c r="S94" s="320"/>
      <c r="T94" s="321"/>
      <c r="U94" s="321"/>
      <c r="V94" s="321"/>
      <c r="W94" s="321"/>
      <c r="X94" s="321"/>
      <c r="Y94" s="321"/>
      <c r="Z94" s="321"/>
      <c r="AA94" s="321"/>
      <c r="AB94" s="321"/>
      <c r="AC94" s="321"/>
      <c r="AD94" s="321"/>
      <c r="AE94" s="321"/>
      <c r="AF94" s="321"/>
      <c r="AG94" s="321"/>
      <c r="AH94" s="321"/>
      <c r="AI94" s="205">
        <f>SUM('⑥-2 資金積算【リンク元】'!$D$89:'⑥-2 資金積算【リンク元】'!$D$91)</f>
        <v>0</v>
      </c>
      <c r="AJ94" s="205">
        <f>SUM('⑥-2 資金積算【リンク元】'!$D$92:'⑥-2 資金積算【リンク元】'!$D$98)</f>
        <v>0</v>
      </c>
      <c r="AK94" s="184"/>
    </row>
    <row r="95" spans="1:37" s="102" customFormat="1" ht="30" customHeight="1">
      <c r="A95" s="169"/>
      <c r="B95" s="169"/>
      <c r="C95" s="315" t="s">
        <v>224</v>
      </c>
      <c r="D95" s="316"/>
      <c r="E95" s="316"/>
      <c r="F95" s="317"/>
      <c r="G95" s="318"/>
      <c r="H95" s="319"/>
      <c r="I95" s="319"/>
      <c r="J95" s="319"/>
      <c r="K95" s="319"/>
      <c r="L95" s="319"/>
      <c r="M95" s="319"/>
      <c r="N95" s="319"/>
      <c r="O95" s="319"/>
      <c r="P95" s="319"/>
      <c r="Q95" s="319"/>
      <c r="R95" s="319"/>
      <c r="S95" s="320"/>
      <c r="T95" s="321"/>
      <c r="U95" s="321"/>
      <c r="V95" s="321"/>
      <c r="W95" s="321"/>
      <c r="X95" s="321"/>
      <c r="Y95" s="321"/>
      <c r="Z95" s="321"/>
      <c r="AA95" s="321"/>
      <c r="AB95" s="321"/>
      <c r="AC95" s="321"/>
      <c r="AD95" s="321"/>
      <c r="AE95" s="321"/>
      <c r="AF95" s="321"/>
      <c r="AG95" s="321"/>
      <c r="AH95" s="321"/>
      <c r="AI95" s="205">
        <f>SUM('⑥-2 資金積算【リンク元】'!$E$89:'⑥-2 資金積算【リンク元】'!$E$91)</f>
        <v>0</v>
      </c>
      <c r="AJ95" s="205">
        <f>SUM('⑥-2 資金積算【リンク元】'!$E$92:'⑥-2 資金積算【リンク元】'!$E$98)</f>
        <v>0</v>
      </c>
      <c r="AK95" s="184"/>
    </row>
    <row r="96" spans="1:37" s="102" customFormat="1" ht="30" customHeight="1">
      <c r="A96" s="169"/>
      <c r="B96" s="169"/>
      <c r="C96" s="315" t="s">
        <v>225</v>
      </c>
      <c r="D96" s="316"/>
      <c r="E96" s="316"/>
      <c r="F96" s="317"/>
      <c r="G96" s="318"/>
      <c r="H96" s="319"/>
      <c r="I96" s="319"/>
      <c r="J96" s="319"/>
      <c r="K96" s="319"/>
      <c r="L96" s="319"/>
      <c r="M96" s="319"/>
      <c r="N96" s="319"/>
      <c r="O96" s="319"/>
      <c r="P96" s="319"/>
      <c r="Q96" s="319"/>
      <c r="R96" s="319"/>
      <c r="S96" s="320"/>
      <c r="T96" s="321"/>
      <c r="U96" s="321"/>
      <c r="V96" s="321"/>
      <c r="W96" s="321"/>
      <c r="X96" s="321"/>
      <c r="Y96" s="321"/>
      <c r="Z96" s="321"/>
      <c r="AA96" s="321"/>
      <c r="AB96" s="321"/>
      <c r="AC96" s="321"/>
      <c r="AD96" s="321"/>
      <c r="AE96" s="321"/>
      <c r="AF96" s="321"/>
      <c r="AG96" s="321"/>
      <c r="AH96" s="321"/>
      <c r="AI96" s="205">
        <f>SUM('⑥-2 資金積算【リンク元】'!$F$89:'⑥-2 資金積算【リンク元】'!$F$91)</f>
        <v>0</v>
      </c>
      <c r="AJ96" s="205">
        <f>SUM('⑥-2 資金積算【リンク元】'!$F$92:'⑥-2 資金積算【リンク元】'!$F$98)</f>
        <v>0</v>
      </c>
      <c r="AK96" s="184"/>
    </row>
    <row r="97" spans="1:37" s="102" customFormat="1" ht="30" customHeight="1">
      <c r="A97" s="169"/>
      <c r="B97" s="169"/>
      <c r="C97" s="315" t="s">
        <v>226</v>
      </c>
      <c r="D97" s="316"/>
      <c r="E97" s="316"/>
      <c r="F97" s="317"/>
      <c r="G97" s="318"/>
      <c r="H97" s="319"/>
      <c r="I97" s="319"/>
      <c r="J97" s="319"/>
      <c r="K97" s="319"/>
      <c r="L97" s="319"/>
      <c r="M97" s="319"/>
      <c r="N97" s="319"/>
      <c r="O97" s="319"/>
      <c r="P97" s="319"/>
      <c r="Q97" s="319"/>
      <c r="R97" s="319"/>
      <c r="S97" s="320"/>
      <c r="T97" s="321"/>
      <c r="U97" s="321"/>
      <c r="V97" s="321"/>
      <c r="W97" s="321"/>
      <c r="X97" s="321"/>
      <c r="Y97" s="321"/>
      <c r="Z97" s="321"/>
      <c r="AA97" s="321"/>
      <c r="AB97" s="321"/>
      <c r="AC97" s="321"/>
      <c r="AD97" s="321"/>
      <c r="AE97" s="321"/>
      <c r="AF97" s="321"/>
      <c r="AG97" s="321"/>
      <c r="AH97" s="321"/>
      <c r="AI97" s="205">
        <f>SUM('⑥-2 資金積算【リンク元】'!$G$89:'⑥-2 資金積算【リンク元】'!$G$91)</f>
        <v>0</v>
      </c>
      <c r="AJ97" s="205">
        <f>SUM('⑥-2 資金積算【リンク元】'!$G$92:'⑥-2 資金積算【リンク元】'!$G$98)</f>
        <v>0</v>
      </c>
      <c r="AK97" s="184"/>
    </row>
    <row r="98" spans="1:37" s="102" customFormat="1" ht="30" customHeight="1">
      <c r="A98" s="169"/>
      <c r="B98" s="169"/>
      <c r="C98" s="315" t="s">
        <v>227</v>
      </c>
      <c r="D98" s="316"/>
      <c r="E98" s="316"/>
      <c r="F98" s="317"/>
      <c r="G98" s="318"/>
      <c r="H98" s="319"/>
      <c r="I98" s="319"/>
      <c r="J98" s="319"/>
      <c r="K98" s="319"/>
      <c r="L98" s="319"/>
      <c r="M98" s="319"/>
      <c r="N98" s="319"/>
      <c r="O98" s="319"/>
      <c r="P98" s="319"/>
      <c r="Q98" s="319"/>
      <c r="R98" s="319"/>
      <c r="S98" s="320"/>
      <c r="T98" s="321"/>
      <c r="U98" s="321"/>
      <c r="V98" s="321"/>
      <c r="W98" s="321"/>
      <c r="X98" s="321"/>
      <c r="Y98" s="321"/>
      <c r="Z98" s="321"/>
      <c r="AA98" s="321"/>
      <c r="AB98" s="321"/>
      <c r="AC98" s="321"/>
      <c r="AD98" s="321"/>
      <c r="AE98" s="321"/>
      <c r="AF98" s="321"/>
      <c r="AG98" s="321"/>
      <c r="AH98" s="321"/>
      <c r="AI98" s="205">
        <f>SUM('⑥-2 資金積算【リンク元】'!$H$89:'⑥-2 資金積算【リンク元】'!$H$91)</f>
        <v>0</v>
      </c>
      <c r="AJ98" s="205">
        <f>SUM('⑥-2 資金積算【リンク元】'!$H$92:'⑥-2 資金積算【リンク元】'!$H$98)</f>
        <v>0</v>
      </c>
      <c r="AK98" s="184"/>
    </row>
    <row r="99" spans="1:37" s="102" customFormat="1" ht="15" customHeight="1">
      <c r="A99" s="169"/>
      <c r="B99" s="169"/>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310" t="s">
        <v>246</v>
      </c>
      <c r="AF99" s="310"/>
      <c r="AG99" s="310"/>
      <c r="AH99" s="310"/>
      <c r="AI99" s="206">
        <f>SUM(AI94:AI98)</f>
        <v>0</v>
      </c>
      <c r="AJ99" s="206">
        <f>SUM(AJ94:AJ98)</f>
        <v>0</v>
      </c>
      <c r="AK99" s="184"/>
    </row>
    <row r="100" spans="1:37" s="102" customFormat="1" ht="13.5" customHeight="1">
      <c r="A100" s="169"/>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311" t="s">
        <v>3</v>
      </c>
      <c r="AJ100" s="311"/>
      <c r="AK100" s="184"/>
    </row>
    <row r="101" spans="1:37" s="102" customFormat="1" ht="23.25" customHeight="1">
      <c r="B101" s="177" t="s">
        <v>245</v>
      </c>
      <c r="C101" s="178"/>
      <c r="D101" s="178" t="s">
        <v>194</v>
      </c>
      <c r="E101" s="178" t="s">
        <v>173</v>
      </c>
      <c r="F101" s="178" t="s">
        <v>195</v>
      </c>
      <c r="G101" s="178" t="s">
        <v>196</v>
      </c>
      <c r="H101" s="178" t="s">
        <v>186</v>
      </c>
      <c r="I101" s="178" t="s">
        <v>181</v>
      </c>
      <c r="J101" s="178" t="s">
        <v>182</v>
      </c>
      <c r="K101" s="178" t="s">
        <v>184</v>
      </c>
      <c r="L101" s="178" t="s">
        <v>179</v>
      </c>
      <c r="M101" s="178" t="s">
        <v>183</v>
      </c>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84"/>
      <c r="AJ101" s="184"/>
      <c r="AK101" s="184"/>
    </row>
    <row r="102" spans="1:37" s="102" customFormat="1" ht="30" customHeight="1">
      <c r="B102" s="169"/>
      <c r="C102" s="303" t="s">
        <v>219</v>
      </c>
      <c r="D102" s="304"/>
      <c r="E102" s="304"/>
      <c r="F102" s="305"/>
      <c r="G102" s="306"/>
      <c r="H102" s="306"/>
      <c r="I102" s="306"/>
      <c r="J102" s="306"/>
      <c r="K102" s="306"/>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7" t="s">
        <v>0</v>
      </c>
      <c r="AJ102" s="308"/>
      <c r="AK102" s="184"/>
    </row>
    <row r="103" spans="1:37" s="102" customFormat="1" ht="15" customHeight="1">
      <c r="B103" s="169"/>
      <c r="C103" s="315" t="s">
        <v>220</v>
      </c>
      <c r="D103" s="316"/>
      <c r="E103" s="316"/>
      <c r="F103" s="317"/>
      <c r="G103" s="322" t="s">
        <v>221</v>
      </c>
      <c r="H103" s="323"/>
      <c r="I103" s="323"/>
      <c r="J103" s="323"/>
      <c r="K103" s="323"/>
      <c r="L103" s="323"/>
      <c r="M103" s="323"/>
      <c r="N103" s="323"/>
      <c r="O103" s="323"/>
      <c r="P103" s="323"/>
      <c r="Q103" s="323"/>
      <c r="R103" s="323"/>
      <c r="S103" s="324"/>
      <c r="T103" s="310" t="s">
        <v>222</v>
      </c>
      <c r="U103" s="310"/>
      <c r="V103" s="310"/>
      <c r="W103" s="310"/>
      <c r="X103" s="310"/>
      <c r="Y103" s="310"/>
      <c r="Z103" s="310"/>
      <c r="AA103" s="310"/>
      <c r="AB103" s="310"/>
      <c r="AC103" s="310"/>
      <c r="AD103" s="310"/>
      <c r="AE103" s="310"/>
      <c r="AF103" s="310"/>
      <c r="AG103" s="310"/>
      <c r="AH103" s="310"/>
      <c r="AI103" s="179" t="s">
        <v>1</v>
      </c>
      <c r="AJ103" s="185" t="s">
        <v>2</v>
      </c>
      <c r="AK103" s="184"/>
    </row>
    <row r="104" spans="1:37" s="102" customFormat="1" ht="30" customHeight="1">
      <c r="B104" s="169"/>
      <c r="C104" s="315" t="s">
        <v>223</v>
      </c>
      <c r="D104" s="316"/>
      <c r="E104" s="316"/>
      <c r="F104" s="317"/>
      <c r="G104" s="318"/>
      <c r="H104" s="319"/>
      <c r="I104" s="319"/>
      <c r="J104" s="319"/>
      <c r="K104" s="319"/>
      <c r="L104" s="319"/>
      <c r="M104" s="319"/>
      <c r="N104" s="319"/>
      <c r="O104" s="319"/>
      <c r="P104" s="319"/>
      <c r="Q104" s="319"/>
      <c r="R104" s="319"/>
      <c r="S104" s="320"/>
      <c r="T104" s="321"/>
      <c r="U104" s="321"/>
      <c r="V104" s="321"/>
      <c r="W104" s="321"/>
      <c r="X104" s="321"/>
      <c r="Y104" s="321"/>
      <c r="Z104" s="321"/>
      <c r="AA104" s="321"/>
      <c r="AB104" s="321"/>
      <c r="AC104" s="321"/>
      <c r="AD104" s="321"/>
      <c r="AE104" s="321"/>
      <c r="AF104" s="321"/>
      <c r="AG104" s="321"/>
      <c r="AH104" s="321"/>
      <c r="AI104" s="205">
        <f>SUM('⑥-2 資金積算【リンク元】'!$D$100:'⑥-2 資金積算【リンク元】'!$D$101)</f>
        <v>0</v>
      </c>
      <c r="AJ104" s="205">
        <f>SUM('⑥-2 資金積算【リンク元】'!$D$102:'⑥-2 資金積算【リンク元】'!$D$106)</f>
        <v>0</v>
      </c>
      <c r="AK104" s="184"/>
    </row>
    <row r="105" spans="1:37" s="102" customFormat="1" ht="30" customHeight="1">
      <c r="B105" s="169"/>
      <c r="C105" s="315" t="s">
        <v>224</v>
      </c>
      <c r="D105" s="316"/>
      <c r="E105" s="316"/>
      <c r="F105" s="317"/>
      <c r="G105" s="318"/>
      <c r="H105" s="319"/>
      <c r="I105" s="319"/>
      <c r="J105" s="319"/>
      <c r="K105" s="319"/>
      <c r="L105" s="319"/>
      <c r="M105" s="319"/>
      <c r="N105" s="319"/>
      <c r="O105" s="319"/>
      <c r="P105" s="319"/>
      <c r="Q105" s="319"/>
      <c r="R105" s="319"/>
      <c r="S105" s="320"/>
      <c r="T105" s="321"/>
      <c r="U105" s="321"/>
      <c r="V105" s="321"/>
      <c r="W105" s="321"/>
      <c r="X105" s="321"/>
      <c r="Y105" s="321"/>
      <c r="Z105" s="321"/>
      <c r="AA105" s="321"/>
      <c r="AB105" s="321"/>
      <c r="AC105" s="321"/>
      <c r="AD105" s="321"/>
      <c r="AE105" s="321"/>
      <c r="AF105" s="321"/>
      <c r="AG105" s="321"/>
      <c r="AH105" s="321"/>
      <c r="AI105" s="205">
        <f>SUM('⑥-2 資金積算【リンク元】'!$E$100:'⑥-2 資金積算【リンク元】'!$E$101)</f>
        <v>0</v>
      </c>
      <c r="AJ105" s="205">
        <f>SUM('⑥-2 資金積算【リンク元】'!$E$102:'⑥-2 資金積算【リンク元】'!$E$106)</f>
        <v>0</v>
      </c>
      <c r="AK105" s="184"/>
    </row>
    <row r="106" spans="1:37" s="102" customFormat="1" ht="30" customHeight="1">
      <c r="B106" s="169"/>
      <c r="C106" s="315" t="s">
        <v>225</v>
      </c>
      <c r="D106" s="316"/>
      <c r="E106" s="316"/>
      <c r="F106" s="317"/>
      <c r="G106" s="318"/>
      <c r="H106" s="319"/>
      <c r="I106" s="319"/>
      <c r="J106" s="319"/>
      <c r="K106" s="319"/>
      <c r="L106" s="319"/>
      <c r="M106" s="319"/>
      <c r="N106" s="319"/>
      <c r="O106" s="319"/>
      <c r="P106" s="319"/>
      <c r="Q106" s="319"/>
      <c r="R106" s="319"/>
      <c r="S106" s="320"/>
      <c r="T106" s="321"/>
      <c r="U106" s="321"/>
      <c r="V106" s="321"/>
      <c r="W106" s="321"/>
      <c r="X106" s="321"/>
      <c r="Y106" s="321"/>
      <c r="Z106" s="321"/>
      <c r="AA106" s="321"/>
      <c r="AB106" s="321"/>
      <c r="AC106" s="321"/>
      <c r="AD106" s="321"/>
      <c r="AE106" s="321"/>
      <c r="AF106" s="321"/>
      <c r="AG106" s="321"/>
      <c r="AH106" s="321"/>
      <c r="AI106" s="205">
        <f>SUM('⑥-2 資金積算【リンク元】'!$F$100:'⑥-2 資金積算【リンク元】'!$F$101)</f>
        <v>0</v>
      </c>
      <c r="AJ106" s="205">
        <f>SUM('⑥-2 資金積算【リンク元】'!$F$102:'⑥-2 資金積算【リンク元】'!$F$106)</f>
        <v>0</v>
      </c>
      <c r="AK106" s="166"/>
    </row>
    <row r="107" spans="1:37" s="102" customFormat="1" ht="30" customHeight="1">
      <c r="B107" s="169"/>
      <c r="C107" s="315" t="s">
        <v>226</v>
      </c>
      <c r="D107" s="316"/>
      <c r="E107" s="316"/>
      <c r="F107" s="317"/>
      <c r="G107" s="318"/>
      <c r="H107" s="319"/>
      <c r="I107" s="319"/>
      <c r="J107" s="319"/>
      <c r="K107" s="319"/>
      <c r="L107" s="319"/>
      <c r="M107" s="319"/>
      <c r="N107" s="319"/>
      <c r="O107" s="319"/>
      <c r="P107" s="319"/>
      <c r="Q107" s="319"/>
      <c r="R107" s="319"/>
      <c r="S107" s="320"/>
      <c r="T107" s="321"/>
      <c r="U107" s="321"/>
      <c r="V107" s="321"/>
      <c r="W107" s="321"/>
      <c r="X107" s="321"/>
      <c r="Y107" s="321"/>
      <c r="Z107" s="321"/>
      <c r="AA107" s="321"/>
      <c r="AB107" s="321"/>
      <c r="AC107" s="321"/>
      <c r="AD107" s="321"/>
      <c r="AE107" s="321"/>
      <c r="AF107" s="321"/>
      <c r="AG107" s="321"/>
      <c r="AH107" s="321"/>
      <c r="AI107" s="205">
        <f>SUM('⑥-2 資金積算【リンク元】'!$G$100:'⑥-2 資金積算【リンク元】'!$G$101)</f>
        <v>0</v>
      </c>
      <c r="AJ107" s="205">
        <f>SUM('⑥-2 資金積算【リンク元】'!$G$102:'⑥-2 資金積算【リンク元】'!$G$106)</f>
        <v>0</v>
      </c>
      <c r="AK107" s="166"/>
    </row>
    <row r="108" spans="1:37" s="102" customFormat="1" ht="30" customHeight="1">
      <c r="B108" s="169"/>
      <c r="C108" s="315" t="s">
        <v>227</v>
      </c>
      <c r="D108" s="316"/>
      <c r="E108" s="316"/>
      <c r="F108" s="317"/>
      <c r="G108" s="318"/>
      <c r="H108" s="319"/>
      <c r="I108" s="319"/>
      <c r="J108" s="319"/>
      <c r="K108" s="319"/>
      <c r="L108" s="319"/>
      <c r="M108" s="319"/>
      <c r="N108" s="319"/>
      <c r="O108" s="319"/>
      <c r="P108" s="319"/>
      <c r="Q108" s="319"/>
      <c r="R108" s="319"/>
      <c r="S108" s="320"/>
      <c r="T108" s="321"/>
      <c r="U108" s="321"/>
      <c r="V108" s="321"/>
      <c r="W108" s="321"/>
      <c r="X108" s="321"/>
      <c r="Y108" s="321"/>
      <c r="Z108" s="321"/>
      <c r="AA108" s="321"/>
      <c r="AB108" s="321"/>
      <c r="AC108" s="321"/>
      <c r="AD108" s="321"/>
      <c r="AE108" s="321"/>
      <c r="AF108" s="321"/>
      <c r="AG108" s="321"/>
      <c r="AH108" s="321"/>
      <c r="AI108" s="205">
        <f>SUM('⑥-2 資金積算【リンク元】'!$H$100:'⑥-2 資金積算【リンク元】'!$H$101)</f>
        <v>0</v>
      </c>
      <c r="AJ108" s="205">
        <f>SUM('⑥-2 資金積算【リンク元】'!$H$102:'⑥-2 資金積算【リンク元】'!$H$106)</f>
        <v>0</v>
      </c>
      <c r="AK108" s="166"/>
    </row>
    <row r="109" spans="1:37" s="102" customFormat="1" ht="13.5" customHeight="1">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310" t="s">
        <v>246</v>
      </c>
      <c r="AF109" s="310"/>
      <c r="AG109" s="310"/>
      <c r="AH109" s="310"/>
      <c r="AI109" s="206">
        <f>SUM(AI104:AI108)</f>
        <v>0</v>
      </c>
      <c r="AJ109" s="206">
        <f>SUM(AJ104:AJ108)</f>
        <v>0</v>
      </c>
      <c r="AK109" s="166"/>
    </row>
    <row r="110" spans="1:37" s="102" customFormat="1" ht="13.5" customHeight="1">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311" t="s">
        <v>3</v>
      </c>
      <c r="AJ110" s="311"/>
      <c r="AK110" s="166"/>
    </row>
    <row r="111" spans="1:37" s="102" customFormat="1" ht="13.5" customHeight="1">
      <c r="AI111" s="184"/>
      <c r="AJ111" s="184"/>
      <c r="AK111" s="166"/>
    </row>
    <row r="112" spans="1:37" s="102" customFormat="1" ht="13.5" customHeight="1">
      <c r="AI112" s="184"/>
      <c r="AJ112" s="184"/>
      <c r="AK112" s="166"/>
    </row>
    <row r="113" spans="35:37" s="102" customFormat="1" ht="13.5" customHeight="1">
      <c r="AI113" s="184"/>
      <c r="AJ113" s="184"/>
      <c r="AK113" s="166"/>
    </row>
    <row r="114" spans="35:37" s="102" customFormat="1" ht="13.5" customHeight="1">
      <c r="AI114" s="184"/>
      <c r="AJ114" s="184"/>
      <c r="AK114" s="166"/>
    </row>
    <row r="115" spans="35:37" s="102" customFormat="1" ht="13.5" customHeight="1">
      <c r="AI115" s="184"/>
      <c r="AJ115" s="184"/>
      <c r="AK115" s="166"/>
    </row>
    <row r="116" spans="35:37" s="102" customFormat="1" ht="13.5" customHeight="1">
      <c r="AI116" s="166"/>
      <c r="AJ116" s="166"/>
      <c r="AK116" s="166"/>
    </row>
    <row r="117" spans="35:37" s="102" customFormat="1" ht="13.5" customHeight="1">
      <c r="AI117" s="166"/>
      <c r="AJ117" s="166"/>
      <c r="AK117" s="166"/>
    </row>
    <row r="118" spans="35:37" s="102" customFormat="1" ht="13.5" customHeight="1">
      <c r="AI118" s="166"/>
      <c r="AJ118" s="166"/>
      <c r="AK118" s="166"/>
    </row>
    <row r="119" spans="35:37" s="102" customFormat="1">
      <c r="AI119" s="166"/>
      <c r="AJ119" s="166"/>
      <c r="AK119" s="166"/>
    </row>
    <row r="120" spans="35:37" s="102" customFormat="1">
      <c r="AI120" s="166"/>
      <c r="AJ120" s="166"/>
      <c r="AK120" s="166"/>
    </row>
    <row r="121" spans="35:37" s="102" customFormat="1">
      <c r="AI121" s="166"/>
      <c r="AJ121" s="166"/>
      <c r="AK121" s="166"/>
    </row>
    <row r="122" spans="35:37" s="102" customFormat="1">
      <c r="AI122" s="166"/>
      <c r="AJ122" s="166"/>
      <c r="AK122" s="166"/>
    </row>
    <row r="123" spans="35:37" s="102" customFormat="1">
      <c r="AI123" s="166"/>
      <c r="AJ123" s="166"/>
      <c r="AK123" s="166"/>
    </row>
    <row r="124" spans="35:37" s="102" customFormat="1">
      <c r="AI124" s="166"/>
      <c r="AJ124" s="166"/>
      <c r="AK124" s="166"/>
    </row>
    <row r="125" spans="35:37" s="102" customFormat="1" ht="13.5" customHeight="1">
      <c r="AI125" s="166"/>
      <c r="AJ125" s="166"/>
      <c r="AK125" s="166"/>
    </row>
    <row r="126" spans="35:37" s="102" customFormat="1" ht="13.5" customHeight="1">
      <c r="AI126" s="166"/>
      <c r="AJ126" s="166"/>
      <c r="AK126" s="166"/>
    </row>
    <row r="127" spans="35:37" s="102" customFormat="1" ht="13.5" customHeight="1">
      <c r="AI127" s="166"/>
      <c r="AJ127" s="166"/>
      <c r="AK127" s="166"/>
    </row>
    <row r="128" spans="35:37" s="102" customFormat="1" ht="23.25" customHeight="1">
      <c r="AI128" s="166"/>
      <c r="AJ128" s="166"/>
      <c r="AK128" s="166"/>
    </row>
    <row r="129" spans="35:37" s="102" customFormat="1">
      <c r="AI129" s="166"/>
      <c r="AJ129" s="166"/>
      <c r="AK129" s="166"/>
    </row>
    <row r="130" spans="35:37" s="102" customFormat="1" ht="13.5" customHeight="1">
      <c r="AI130" s="166"/>
      <c r="AJ130" s="166"/>
      <c r="AK130" s="166"/>
    </row>
    <row r="131" spans="35:37" s="102" customFormat="1" ht="13.5" customHeight="1">
      <c r="AI131" s="166"/>
      <c r="AJ131" s="166"/>
      <c r="AK131" s="166"/>
    </row>
    <row r="132" spans="35:37" s="102" customFormat="1" ht="13.5" customHeight="1">
      <c r="AI132" s="166"/>
      <c r="AJ132" s="166"/>
      <c r="AK132" s="166"/>
    </row>
    <row r="133" spans="35:37" s="102" customFormat="1" ht="13.5" customHeight="1">
      <c r="AI133" s="166"/>
      <c r="AJ133" s="166"/>
      <c r="AK133" s="169"/>
    </row>
    <row r="134" spans="35:37" s="102" customFormat="1" ht="13.5" customHeight="1">
      <c r="AI134" s="166"/>
      <c r="AJ134" s="166"/>
      <c r="AK134" s="169"/>
    </row>
    <row r="135" spans="35:37" s="102" customFormat="1" ht="13.5" customHeight="1">
      <c r="AI135" s="166"/>
      <c r="AJ135" s="166"/>
      <c r="AK135" s="169"/>
    </row>
    <row r="136" spans="35:37" s="102" customFormat="1" ht="13.5" customHeight="1">
      <c r="AI136" s="166"/>
      <c r="AJ136" s="166"/>
      <c r="AK136" s="169"/>
    </row>
    <row r="137" spans="35:37" s="102" customFormat="1" ht="13.5" customHeight="1">
      <c r="AI137" s="166"/>
      <c r="AJ137" s="166"/>
      <c r="AK137" s="169"/>
    </row>
    <row r="138" spans="35:37" s="102" customFormat="1" ht="13.5" customHeight="1">
      <c r="AI138" s="166"/>
      <c r="AJ138" s="166"/>
      <c r="AK138" s="169"/>
    </row>
    <row r="139" spans="35:37" s="102" customFormat="1" ht="13.5" customHeight="1">
      <c r="AI139" s="166"/>
      <c r="AJ139" s="166"/>
      <c r="AK139" s="169"/>
    </row>
    <row r="140" spans="35:37" s="102" customFormat="1" ht="13.5" customHeight="1">
      <c r="AI140" s="166"/>
      <c r="AJ140" s="166"/>
      <c r="AK140" s="169"/>
    </row>
    <row r="141" spans="35:37" s="102" customFormat="1">
      <c r="AI141" s="166"/>
      <c r="AJ141" s="166"/>
      <c r="AK141" s="169"/>
    </row>
    <row r="142" spans="35:37" s="102" customFormat="1" ht="23.25" customHeight="1">
      <c r="AI142" s="166"/>
      <c r="AJ142" s="166"/>
      <c r="AK142" s="169"/>
    </row>
    <row r="143" spans="35:37" s="102" customFormat="1" ht="13.5" customHeight="1">
      <c r="AI143" s="169"/>
      <c r="AJ143" s="169"/>
      <c r="AK143" s="169"/>
    </row>
    <row r="144" spans="35:37" s="102" customFormat="1" ht="13.5" customHeight="1">
      <c r="AI144" s="169"/>
      <c r="AJ144" s="169"/>
      <c r="AK144" s="169"/>
    </row>
    <row r="145" spans="1:37" s="102" customFormat="1" ht="13.5" customHeight="1">
      <c r="A145" s="169"/>
      <c r="AI145" s="169"/>
      <c r="AJ145" s="169"/>
      <c r="AK145" s="169"/>
    </row>
    <row r="146" spans="1:37" s="102" customFormat="1" ht="13.5" customHeight="1">
      <c r="A146" s="169"/>
      <c r="AI146" s="169"/>
      <c r="AJ146" s="169"/>
      <c r="AK146" s="169"/>
    </row>
    <row r="147" spans="1:37" s="102" customFormat="1" ht="13.5" customHeight="1">
      <c r="A147" s="169"/>
      <c r="AI147" s="169"/>
      <c r="AJ147" s="169"/>
      <c r="AK147" s="169"/>
    </row>
    <row r="148" spans="1:37" s="102" customFormat="1">
      <c r="A148" s="169"/>
      <c r="AI148" s="169"/>
      <c r="AJ148" s="169"/>
      <c r="AK148" s="169"/>
    </row>
    <row r="149" spans="1:37" s="102" customFormat="1">
      <c r="A149" s="169"/>
      <c r="AI149" s="169"/>
      <c r="AJ149" s="169"/>
      <c r="AK149" s="169"/>
    </row>
    <row r="150" spans="1:37" s="102" customFormat="1" ht="13.5" customHeight="1">
      <c r="A150" s="169"/>
      <c r="AI150" s="169"/>
      <c r="AJ150" s="169"/>
      <c r="AK150" s="169"/>
    </row>
    <row r="151" spans="1:37" s="102" customFormat="1">
      <c r="A151" s="169"/>
      <c r="AI151" s="169"/>
      <c r="AJ151" s="169"/>
      <c r="AK151" s="169"/>
    </row>
    <row r="152" spans="1:37" s="102" customFormat="1" ht="13.5" customHeight="1">
      <c r="A152" s="169"/>
      <c r="AI152" s="169"/>
      <c r="AJ152" s="169"/>
      <c r="AK152" s="169"/>
    </row>
    <row r="153" spans="1:37" s="102" customFormat="1" ht="13.5" customHeight="1">
      <c r="A153" s="169"/>
      <c r="AI153" s="169"/>
      <c r="AJ153" s="169"/>
      <c r="AK153" s="169"/>
    </row>
    <row r="154" spans="1:37" s="102" customFormat="1" ht="13.5" customHeight="1">
      <c r="A154" s="169"/>
      <c r="AI154" s="169"/>
      <c r="AJ154" s="169"/>
      <c r="AK154" s="169"/>
    </row>
    <row r="155" spans="1:37" s="102" customFormat="1" ht="23.25" customHeight="1">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row>
    <row r="156" spans="1:37" s="102" customFormat="1">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row>
    <row r="157" spans="1:37" s="102" customFormat="1">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9"/>
    </row>
    <row r="158" spans="1:37" s="102" customFormat="1">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row>
    <row r="159" spans="1:37" s="102" customFormat="1">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row>
    <row r="160" spans="1:37" s="102" customFormat="1" ht="13.5" customHeight="1">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row>
    <row r="161" spans="1:37" s="102" customFormat="1" ht="13.5" customHeight="1">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row>
    <row r="162" spans="1:37" s="102" customFormat="1" ht="13.5" customHeight="1">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9"/>
    </row>
    <row r="163" spans="1:37" s="102" customFormat="1" ht="13.5" customHeight="1">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9"/>
    </row>
    <row r="164" spans="1:37" s="102" customFormat="1">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69"/>
    </row>
    <row r="165" spans="1:37" s="102" customFormat="1">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row>
    <row r="166" spans="1:37" s="102" customFormat="1">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row>
    <row r="167" spans="1:37" s="102" customFormat="1">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c r="AJ167" s="169"/>
      <c r="AK167" s="169"/>
    </row>
    <row r="168" spans="1:37" s="102" customFormat="1" ht="23.25" customHeight="1">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row>
    <row r="169" spans="1:37" s="102" customFormat="1">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c r="AA169" s="169"/>
      <c r="AB169" s="169"/>
      <c r="AC169" s="169"/>
      <c r="AD169" s="169"/>
      <c r="AE169" s="169"/>
      <c r="AF169" s="169"/>
      <c r="AG169" s="169"/>
      <c r="AH169" s="169"/>
      <c r="AI169" s="169"/>
      <c r="AJ169" s="169"/>
      <c r="AK169" s="169"/>
    </row>
    <row r="170" spans="1:37" s="102" customFormat="1">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c r="AJ170" s="169"/>
      <c r="AK170" s="169"/>
    </row>
    <row r="171" spans="1:37" s="102" customFormat="1" ht="13.5" customHeight="1">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c r="AI171" s="169"/>
      <c r="AJ171" s="169"/>
      <c r="AK171" s="169"/>
    </row>
    <row r="172" spans="1:37" s="102" customFormat="1">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c r="AK172" s="169"/>
    </row>
    <row r="173" spans="1:37" s="102" customFormat="1" ht="13.5" customHeight="1">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c r="AI173" s="169"/>
      <c r="AJ173" s="169"/>
      <c r="AK173" s="169"/>
    </row>
    <row r="174" spans="1:37" s="102" customFormat="1" ht="13.5" customHeight="1">
      <c r="A174" s="16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69"/>
      <c r="AG174" s="169"/>
      <c r="AH174" s="169"/>
      <c r="AI174" s="169"/>
      <c r="AJ174" s="169"/>
      <c r="AK174" s="169"/>
    </row>
    <row r="175" spans="1:37" s="102" customFormat="1">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c r="AI175" s="169"/>
      <c r="AJ175" s="169"/>
      <c r="AK175" s="169"/>
    </row>
    <row r="176" spans="1:37" s="102" customFormat="1">
      <c r="A176" s="16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c r="AI176" s="169"/>
      <c r="AJ176" s="169"/>
      <c r="AK176" s="169"/>
    </row>
    <row r="177" spans="1:37" s="102" customFormat="1">
      <c r="A177" s="16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c r="AA177" s="169"/>
      <c r="AB177" s="169"/>
      <c r="AC177" s="169"/>
      <c r="AD177" s="169"/>
      <c r="AE177" s="169"/>
      <c r="AF177" s="169"/>
      <c r="AG177" s="169"/>
      <c r="AH177" s="169"/>
      <c r="AI177" s="169"/>
      <c r="AJ177" s="169"/>
      <c r="AK177" s="169"/>
    </row>
    <row r="178" spans="1:37" s="102" customFormat="1">
      <c r="A178" s="16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c r="AJ178" s="169"/>
      <c r="AK178" s="169"/>
    </row>
    <row r="179" spans="1:37" s="102" customFormat="1">
      <c r="A179" s="16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c r="AJ179" s="169"/>
      <c r="AK179" s="169"/>
    </row>
    <row r="185" spans="1:37" ht="13.5" customHeight="1"/>
    <row r="190" spans="1:37" ht="13.5" customHeight="1"/>
    <row r="300" ht="13.5" customHeight="1"/>
    <row r="301" ht="13.5" customHeight="1"/>
    <row r="325" ht="13.5" customHeight="1"/>
    <row r="327" ht="13.5" customHeight="1"/>
    <row r="342" ht="13.5" customHeight="1"/>
    <row r="343" ht="13.5" customHeight="1"/>
  </sheetData>
  <sheetProtection password="CE28" sheet="1" objects="1" scenarios="1" selectLockedCells="1"/>
  <mergeCells count="233">
    <mergeCell ref="AI72:AJ72"/>
    <mergeCell ref="AI66:AJ66"/>
    <mergeCell ref="AE55:AH55"/>
    <mergeCell ref="AI56:AJ56"/>
    <mergeCell ref="AI58:AJ58"/>
    <mergeCell ref="AE65:AH65"/>
    <mergeCell ref="C6:F6"/>
    <mergeCell ref="G6:AH6"/>
    <mergeCell ref="C7:F7"/>
    <mergeCell ref="G7:S7"/>
    <mergeCell ref="T7:AH7"/>
    <mergeCell ref="C8:F8"/>
    <mergeCell ref="G8:S8"/>
    <mergeCell ref="T8:AH8"/>
    <mergeCell ref="C9:F9"/>
    <mergeCell ref="G9:S9"/>
    <mergeCell ref="T9:AH9"/>
    <mergeCell ref="C10:F10"/>
    <mergeCell ref="G10:S10"/>
    <mergeCell ref="T10:AH10"/>
    <mergeCell ref="C11:F11"/>
    <mergeCell ref="G11:S11"/>
    <mergeCell ref="T11:AH11"/>
    <mergeCell ref="C12:F12"/>
    <mergeCell ref="G12:S12"/>
    <mergeCell ref="T12:AH12"/>
    <mergeCell ref="C16:F16"/>
    <mergeCell ref="G16:AH16"/>
    <mergeCell ref="C17:F17"/>
    <mergeCell ref="G17:S17"/>
    <mergeCell ref="T17:AH17"/>
    <mergeCell ref="C18:F18"/>
    <mergeCell ref="G18:S18"/>
    <mergeCell ref="T18:AH18"/>
    <mergeCell ref="C19:F19"/>
    <mergeCell ref="G19:S19"/>
    <mergeCell ref="T19:AH19"/>
    <mergeCell ref="C20:F20"/>
    <mergeCell ref="G20:S20"/>
    <mergeCell ref="T20:AH20"/>
    <mergeCell ref="C21:F21"/>
    <mergeCell ref="G21:S21"/>
    <mergeCell ref="T21:AH21"/>
    <mergeCell ref="C22:F22"/>
    <mergeCell ref="G22:S22"/>
    <mergeCell ref="T22:AH22"/>
    <mergeCell ref="C26:F26"/>
    <mergeCell ref="G26:AH26"/>
    <mergeCell ref="C27:F27"/>
    <mergeCell ref="G27:S27"/>
    <mergeCell ref="T27:AH27"/>
    <mergeCell ref="C28:F28"/>
    <mergeCell ref="G28:S28"/>
    <mergeCell ref="T28:AH28"/>
    <mergeCell ref="C29:F29"/>
    <mergeCell ref="G29:S29"/>
    <mergeCell ref="T29:AH29"/>
    <mergeCell ref="C30:F30"/>
    <mergeCell ref="G30:S30"/>
    <mergeCell ref="T30:AH30"/>
    <mergeCell ref="C31:F31"/>
    <mergeCell ref="G31:S31"/>
    <mergeCell ref="T31:AH31"/>
    <mergeCell ref="C32:F32"/>
    <mergeCell ref="G32:S32"/>
    <mergeCell ref="T32:AH32"/>
    <mergeCell ref="C38:F38"/>
    <mergeCell ref="G38:AH38"/>
    <mergeCell ref="C39:F39"/>
    <mergeCell ref="G39:S39"/>
    <mergeCell ref="T39:AH39"/>
    <mergeCell ref="C40:F40"/>
    <mergeCell ref="G40:S40"/>
    <mergeCell ref="T40:AH40"/>
    <mergeCell ref="C41:F41"/>
    <mergeCell ref="G41:S41"/>
    <mergeCell ref="T41:AH41"/>
    <mergeCell ref="C42:F42"/>
    <mergeCell ref="G42:S42"/>
    <mergeCell ref="T42:AH42"/>
    <mergeCell ref="C43:F43"/>
    <mergeCell ref="G43:S43"/>
    <mergeCell ref="T43:AH43"/>
    <mergeCell ref="C44:F44"/>
    <mergeCell ref="G44:S44"/>
    <mergeCell ref="T44:AH44"/>
    <mergeCell ref="C48:F48"/>
    <mergeCell ref="G48:AH48"/>
    <mergeCell ref="C49:F49"/>
    <mergeCell ref="G49:S49"/>
    <mergeCell ref="T49:AH49"/>
    <mergeCell ref="C50:F50"/>
    <mergeCell ref="G50:S50"/>
    <mergeCell ref="T50:AH50"/>
    <mergeCell ref="C51:F51"/>
    <mergeCell ref="G51:S51"/>
    <mergeCell ref="T51:AH51"/>
    <mergeCell ref="C52:F52"/>
    <mergeCell ref="G52:S52"/>
    <mergeCell ref="T52:AH52"/>
    <mergeCell ref="C53:F53"/>
    <mergeCell ref="G53:S53"/>
    <mergeCell ref="T53:AH53"/>
    <mergeCell ref="C54:F54"/>
    <mergeCell ref="G54:S54"/>
    <mergeCell ref="T54:AH54"/>
    <mergeCell ref="C58:F58"/>
    <mergeCell ref="G58:AH58"/>
    <mergeCell ref="C59:F59"/>
    <mergeCell ref="G59:S59"/>
    <mergeCell ref="T59:AH59"/>
    <mergeCell ref="C60:F60"/>
    <mergeCell ref="G60:S60"/>
    <mergeCell ref="T60:AH60"/>
    <mergeCell ref="C61:F61"/>
    <mergeCell ref="G61:S61"/>
    <mergeCell ref="T61:AH61"/>
    <mergeCell ref="C62:F62"/>
    <mergeCell ref="G62:S62"/>
    <mergeCell ref="T62:AH62"/>
    <mergeCell ref="C63:F63"/>
    <mergeCell ref="G63:S63"/>
    <mergeCell ref="T63:AH63"/>
    <mergeCell ref="C64:F64"/>
    <mergeCell ref="G64:S64"/>
    <mergeCell ref="T64:AH64"/>
    <mergeCell ref="C72:F72"/>
    <mergeCell ref="G72:AH72"/>
    <mergeCell ref="C73:F73"/>
    <mergeCell ref="G73:S73"/>
    <mergeCell ref="T73:AH73"/>
    <mergeCell ref="C74:F74"/>
    <mergeCell ref="G74:S74"/>
    <mergeCell ref="T74:AH74"/>
    <mergeCell ref="C75:F75"/>
    <mergeCell ref="G75:S75"/>
    <mergeCell ref="T75:AH75"/>
    <mergeCell ref="G83:S83"/>
    <mergeCell ref="T83:AH83"/>
    <mergeCell ref="C84:F84"/>
    <mergeCell ref="G84:S84"/>
    <mergeCell ref="T84:AH84"/>
    <mergeCell ref="AE79:AH79"/>
    <mergeCell ref="AI80:AJ80"/>
    <mergeCell ref="AI82:AJ82"/>
    <mergeCell ref="C76:F76"/>
    <mergeCell ref="G76:S76"/>
    <mergeCell ref="T76:AH76"/>
    <mergeCell ref="C77:F77"/>
    <mergeCell ref="G77:S77"/>
    <mergeCell ref="T77:AH77"/>
    <mergeCell ref="C78:F78"/>
    <mergeCell ref="G78:S78"/>
    <mergeCell ref="T78:AH78"/>
    <mergeCell ref="C88:F88"/>
    <mergeCell ref="G88:S88"/>
    <mergeCell ref="T88:AH88"/>
    <mergeCell ref="C85:F85"/>
    <mergeCell ref="G85:S85"/>
    <mergeCell ref="T85:AH85"/>
    <mergeCell ref="C86:F86"/>
    <mergeCell ref="G86:S86"/>
    <mergeCell ref="T86:AH86"/>
    <mergeCell ref="C87:F87"/>
    <mergeCell ref="G87:S87"/>
    <mergeCell ref="T87:AH87"/>
    <mergeCell ref="C106:F106"/>
    <mergeCell ref="G106:S106"/>
    <mergeCell ref="T106:AH106"/>
    <mergeCell ref="C107:F107"/>
    <mergeCell ref="G107:S107"/>
    <mergeCell ref="T107:AH107"/>
    <mergeCell ref="C108:F108"/>
    <mergeCell ref="G108:S108"/>
    <mergeCell ref="T108:AH108"/>
    <mergeCell ref="C103:F103"/>
    <mergeCell ref="G103:S103"/>
    <mergeCell ref="T103:AH103"/>
    <mergeCell ref="C104:F104"/>
    <mergeCell ref="G104:S104"/>
    <mergeCell ref="T104:AH104"/>
    <mergeCell ref="C105:F105"/>
    <mergeCell ref="G105:S105"/>
    <mergeCell ref="T105:AH105"/>
    <mergeCell ref="C102:F102"/>
    <mergeCell ref="G102:AH102"/>
    <mergeCell ref="C93:F93"/>
    <mergeCell ref="C94:F94"/>
    <mergeCell ref="AE99:AH99"/>
    <mergeCell ref="AI100:AJ100"/>
    <mergeCell ref="G97:S97"/>
    <mergeCell ref="T97:AH97"/>
    <mergeCell ref="G98:S98"/>
    <mergeCell ref="T98:AH98"/>
    <mergeCell ref="C95:F95"/>
    <mergeCell ref="C96:F96"/>
    <mergeCell ref="C97:F97"/>
    <mergeCell ref="C98:F98"/>
    <mergeCell ref="G93:S93"/>
    <mergeCell ref="T93:AH93"/>
    <mergeCell ref="AI110:AJ110"/>
    <mergeCell ref="G94:S94"/>
    <mergeCell ref="T94:AH94"/>
    <mergeCell ref="G95:S95"/>
    <mergeCell ref="T95:AH95"/>
    <mergeCell ref="G96:S96"/>
    <mergeCell ref="T96:AH96"/>
    <mergeCell ref="AE109:AH109"/>
    <mergeCell ref="AI102:AJ102"/>
    <mergeCell ref="B4:AJ4"/>
    <mergeCell ref="B70:AJ70"/>
    <mergeCell ref="C92:F92"/>
    <mergeCell ref="G92:AH92"/>
    <mergeCell ref="AI92:AJ92"/>
    <mergeCell ref="U5:AG5"/>
    <mergeCell ref="AE23:AH23"/>
    <mergeCell ref="AI24:AJ24"/>
    <mergeCell ref="AI26:AJ26"/>
    <mergeCell ref="AE33:AH33"/>
    <mergeCell ref="AI34:AJ34"/>
    <mergeCell ref="AI38:AJ38"/>
    <mergeCell ref="AE45:AH45"/>
    <mergeCell ref="AI46:AJ46"/>
    <mergeCell ref="AI48:AJ48"/>
    <mergeCell ref="AE13:AH13"/>
    <mergeCell ref="AI6:AJ6"/>
    <mergeCell ref="AI14:AJ14"/>
    <mergeCell ref="AI16:AJ16"/>
    <mergeCell ref="AE89:AH89"/>
    <mergeCell ref="AI90:AJ90"/>
    <mergeCell ref="C82:F82"/>
    <mergeCell ref="G82:AH82"/>
    <mergeCell ref="C83:F83"/>
  </mergeCells>
  <phoneticPr fontId="1"/>
  <dataValidations count="4">
    <dataValidation type="list" allowBlank="1" showInputMessage="1" showErrorMessage="1" sqref="P65389:P65394 P130925:P130930 P196461:P196466 P261997:P262002 P327533:P327538 P393069:P393074 P458605:P458610 P524141:P524146 P589677:P589682 P655213:P655218 P720749:P720754 P786285:P786290 P851821:P851826 P917357:P917362 P982893:P982898 P65396 P130932 P196468 P262004 P327540 P393076 P458612 P524148 P589684 P655220 P720756 P786292 P851828 P917364 P982900 AF65396 AF130932 AF196468 AF262004 AF327540 AF393076 AF458612 AF524148 AF589684 AF655220 AF720756 AF786292 AF851828 AF917364 AF982900 AF65389:AF65391 AF130925:AF130927 AF196461:AF196463 AF261997:AF261999 AF327533:AF327535 AF393069:AF393071 AF458605:AF458607 AF524141:AF524143 AF589677:AF589679 AF655213:AF655215 AF720749:AF720751 AF786285:AF786287 AF851821:AF851823 AF917357:AF917359 AF982893:AF982895 AF65394 AF130930 AF196466 AF262002 AF327538 AF393074 AF458610 AF524146 AF589682 AF655218 AF720754 AF786290 AF851826 AF917362 AF982898">
      <formula1>"○,―"</formula1>
    </dataValidation>
    <dataValidation type="list" allowBlank="1" showInputMessage="1" showErrorMessage="1" sqref="J65661 J131197 J196733 J262269 J327805 J393341 J458877 J524413 J589949 J655485 J721021 J786557 J852093 J917629 J983165 J65651 J131187 J196723 J262259 J327795 J393331 J458867 J524403 J589939 J655475 J721011 J786547 J852083 J917619 J983155 J65653 J131189 J196725 J262261 J327797 J393333 J458869 J524405 J589941 J655477 J721013 J786549 J852085 J917621 J983157 J65655 J131191 J196727 J262263 J327799 J393335 J458871 J524407 J589943 J655479 J721015 J786551 J852087 J917623 J983159 J65657 J131193 J196729 J262265 J327801 J393337 J458873 J524409 J589945 J655481 J721017 J786553 J852089 J917625 J983161 J65659 J131195 J196731 J262267 J327803 J393339 J458875 J524411 J589947 J655483 J721019 J786555 J852091 J917627 J983163 J65674 J131210 J196746 J262282 J327818 J393354 J458890 J524426 J589962 J655498 J721034 J786570 J852106 J917642 J983178 J65676 J131212 J196748 J262284 J327820 J393356 J458892 J524428 J589964 J655500 J721036 J786572 J852108 J917644 J983180 J65678 J131214 J196750 J262286 J327822 J393358 J458894 J524430 J589966 J655502 J721038 J786574 J852110 J917646 J983182 J65680 J131216 J196752 J262288 J327824 J393360 J458896 J524432 J589968 J655504 J721040 J786576 J852112 J917648 J983184">
      <formula1>"自己資金,市中資金,制度資金,その他"</formula1>
    </dataValidation>
    <dataValidation type="list" allowBlank="1" showInputMessage="1" showErrorMessage="1" sqref="L65161:L65165 L130697:L130701 L196233:L196237 L261769:L261773 L327305:L327309 L392841:L392845 L458377:L458381 L523913:L523917 L589449:L589453 L654985:L654989 L720521:L720525 L786057:L786061 L851593:L851597 L917129:L917133 L982665:L982669 AB65187:AF65187 AB130723:AF130723 AB196259:AF196259 AB261795:AF261795 AB327331:AF327331 AB392867:AF392867 AB458403:AF458403 AB523939:AF523939 AB589475:AF589475 AB655011:AF655011 AB720547:AF720547 AB786083:AF786083 AB851619:AF851619 AB917155:AF917155 AB982691:AF982691 L65172:R65176 L130708:R130712 L196244:R196248 L261780:R261784 L327316:R327320 L392852:R392856 L458388:R458392 L523924:R523928 L589460:R589464 L654996:R655000 L720532:R720536 L786068:R786072 L851604:R851608 L917140:R917144 L982676:R982680">
      <formula1>"有り,無し"</formula1>
    </dataValidation>
    <dataValidation type="list" allowBlank="1" showInputMessage="1" showErrorMessage="1" sqref="O65201:AH65201 O982705:AH982705 O917169:AH917169 O851633:AH851633 O786097:AH786097 O720561:AH720561 O655025:AH655025 O589489:AH589489 O523953:AH523953 O458417:AH458417 O392881:AH392881 O327345:AH327345 O261809:AH261809 O196273:AH196273 O130737:AH130737 AI982693:AJ982693 AK982683 AI917157:AJ917157 AK917147 AI851621:AJ851621 AK851611 AI786085:AJ786085 AK786075 AI720549:AJ720549 AK720539 AI655013:AJ655013 AK655003 AI589477:AJ589477 AK589467 AI523941:AJ523941 AK523931 AI458405:AJ458405 AK458395 AI392869:AJ392869 AK392859 AI327333:AJ327333 AK327323 AI261797:AJ261797 AK261787 AI196261:AJ196261 AK196251 AI130725:AJ130725 AK130715 AI65189:AJ65189 AK65179">
      <formula1>"○"</formula1>
    </dataValidation>
  </dataValidations>
  <pageMargins left="0.70866141732283472" right="0.70866141732283472" top="0.74803149606299213" bottom="0.55118110236220474" header="0.31496062992125984" footer="0.31496062992125984"/>
  <pageSetup paperSize="9" firstPageNumber="56" fitToHeight="0" orientation="portrait" useFirstPageNumber="1" r:id="rId1"/>
  <headerFooter differentFirst="1">
    <oddHeader xml:space="preserve">&amp;L&amp;14
</oddHeader>
    <firstHeader>&amp;L&amp;"-,太字"
　　様式2の3,4　様式4の4　作成資料</firstHeader>
  </headerFooter>
  <rowBreaks count="4" manualBreakCount="4">
    <brk id="1" max="34" man="1"/>
    <brk id="35" max="35" man="1"/>
    <brk id="67" max="16383" man="1"/>
    <brk id="10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119"/>
  <sheetViews>
    <sheetView view="pageBreakPreview" zoomScale="115" zoomScaleNormal="70" zoomScaleSheetLayoutView="115" workbookViewId="0">
      <pane ySplit="3" topLeftCell="A4" activePane="bottomLeft" state="frozen"/>
      <selection pane="bottomLeft" activeCell="D8" sqref="D8"/>
    </sheetView>
  </sheetViews>
  <sheetFormatPr defaultColWidth="16.109375" defaultRowHeight="18.75" customHeight="1"/>
  <cols>
    <col min="1" max="1" width="20.6640625" style="50" customWidth="1"/>
    <col min="2" max="2" width="10.109375" style="51" customWidth="1"/>
    <col min="3" max="3" width="22.77734375" style="51" customWidth="1"/>
    <col min="4" max="8" width="9" style="52" customWidth="1"/>
    <col min="9" max="9" width="11.77734375" style="52" customWidth="1"/>
    <col min="10" max="10" width="18.88671875" style="53" customWidth="1"/>
    <col min="11" max="11" width="2.109375" style="52" customWidth="1"/>
    <col min="12" max="12" width="13.77734375" style="50" customWidth="1"/>
    <col min="13" max="13" width="16.6640625" style="52" customWidth="1"/>
    <col min="14" max="14" width="17.33203125" style="52" customWidth="1"/>
    <col min="15" max="15" width="17.44140625" style="52" customWidth="1"/>
    <col min="16" max="16" width="22" style="52" customWidth="1"/>
    <col min="17" max="17" width="18.44140625" style="52" customWidth="1"/>
    <col min="18" max="18" width="2.88671875" style="52" customWidth="1"/>
    <col min="19" max="19" width="19" style="52" customWidth="1"/>
    <col min="20" max="20" width="16.44140625" style="52" customWidth="1"/>
    <col min="21" max="16384" width="16.109375" style="52"/>
  </cols>
  <sheetData>
    <row r="1" spans="1:19" ht="18.75" customHeight="1" thickBot="1">
      <c r="A1" s="300" t="str">
        <f>'⑥－1様式2の3,4作成資料'!U5</f>
        <v>○○林業</v>
      </c>
      <c r="C1" s="350" t="s">
        <v>81</v>
      </c>
      <c r="D1" s="350"/>
      <c r="E1" s="350"/>
      <c r="F1" s="350"/>
      <c r="G1" s="350"/>
      <c r="H1" s="350"/>
      <c r="I1" s="52" t="s">
        <v>80</v>
      </c>
    </row>
    <row r="2" spans="1:19" s="103" customFormat="1" ht="18.75" customHeight="1">
      <c r="A2" s="335" t="s">
        <v>79</v>
      </c>
      <c r="B2" s="351" t="s">
        <v>78</v>
      </c>
      <c r="C2" s="344" t="s">
        <v>77</v>
      </c>
      <c r="D2" s="352" t="s">
        <v>76</v>
      </c>
      <c r="E2" s="353"/>
      <c r="F2" s="353"/>
      <c r="G2" s="353"/>
      <c r="H2" s="354"/>
      <c r="I2" s="344" t="s">
        <v>33</v>
      </c>
      <c r="J2" s="346" t="s">
        <v>75</v>
      </c>
      <c r="K2" s="119"/>
      <c r="L2" s="120" t="s">
        <v>74</v>
      </c>
      <c r="M2" s="119"/>
    </row>
    <row r="3" spans="1:19" s="116" customFormat="1" ht="18.75" customHeight="1">
      <c r="A3" s="333"/>
      <c r="B3" s="328"/>
      <c r="C3" s="345"/>
      <c r="D3" s="163">
        <v>1</v>
      </c>
      <c r="E3" s="163">
        <v>2</v>
      </c>
      <c r="F3" s="163">
        <v>3</v>
      </c>
      <c r="G3" s="163">
        <v>4</v>
      </c>
      <c r="H3" s="163">
        <v>5</v>
      </c>
      <c r="I3" s="345"/>
      <c r="J3" s="347"/>
      <c r="M3" s="103"/>
      <c r="N3" s="103"/>
      <c r="O3" s="103"/>
      <c r="P3" s="103"/>
      <c r="Q3" s="103"/>
      <c r="R3" s="103"/>
    </row>
    <row r="4" spans="1:19" s="103" customFormat="1" ht="18.75" customHeight="1">
      <c r="A4" s="331" t="s">
        <v>73</v>
      </c>
      <c r="B4" s="327" t="s">
        <v>30</v>
      </c>
      <c r="C4" s="251"/>
      <c r="D4" s="252"/>
      <c r="E4" s="252"/>
      <c r="F4" s="252"/>
      <c r="G4" s="252"/>
      <c r="H4" s="252"/>
      <c r="I4" s="224">
        <f>SUM(D4:H4)</f>
        <v>0</v>
      </c>
      <c r="J4" s="263"/>
      <c r="L4" s="116"/>
    </row>
    <row r="5" spans="1:19" s="103" customFormat="1" ht="18.75" customHeight="1">
      <c r="A5" s="332"/>
      <c r="B5" s="334"/>
      <c r="C5" s="251"/>
      <c r="D5" s="252"/>
      <c r="E5" s="252"/>
      <c r="F5" s="252"/>
      <c r="G5" s="252"/>
      <c r="H5" s="252"/>
      <c r="I5" s="224">
        <f t="shared" ref="I5:I13" si="0">SUM(D5:H5)</f>
        <v>0</v>
      </c>
      <c r="J5" s="263"/>
      <c r="L5" s="116"/>
      <c r="M5" s="244" t="s">
        <v>72</v>
      </c>
      <c r="N5" s="121" t="s">
        <v>71</v>
      </c>
      <c r="O5" s="122" t="s">
        <v>70</v>
      </c>
      <c r="P5" s="123" t="s">
        <v>69</v>
      </c>
    </row>
    <row r="6" spans="1:19" s="103" customFormat="1" ht="18.75" customHeight="1" thickBot="1">
      <c r="A6" s="332"/>
      <c r="B6" s="334"/>
      <c r="C6" s="251"/>
      <c r="D6" s="252"/>
      <c r="E6" s="252"/>
      <c r="F6" s="252"/>
      <c r="G6" s="252"/>
      <c r="H6" s="252"/>
      <c r="I6" s="224">
        <f t="shared" si="0"/>
        <v>0</v>
      </c>
      <c r="J6" s="263"/>
      <c r="L6" s="116"/>
      <c r="M6" s="116"/>
      <c r="N6" s="116"/>
      <c r="O6" s="116"/>
      <c r="P6" s="116"/>
      <c r="Q6" s="116"/>
      <c r="R6" s="116"/>
    </row>
    <row r="7" spans="1:19" s="103" customFormat="1" ht="18.75" customHeight="1">
      <c r="A7" s="332"/>
      <c r="B7" s="328"/>
      <c r="C7" s="251"/>
      <c r="D7" s="252"/>
      <c r="E7" s="252"/>
      <c r="F7" s="252"/>
      <c r="G7" s="252"/>
      <c r="H7" s="252"/>
      <c r="I7" s="224">
        <f t="shared" si="0"/>
        <v>0</v>
      </c>
      <c r="J7" s="263"/>
      <c r="L7" s="116"/>
      <c r="M7" s="124" t="s">
        <v>68</v>
      </c>
      <c r="N7" s="103" t="s">
        <v>67</v>
      </c>
    </row>
    <row r="8" spans="1:19" s="103" customFormat="1" ht="18.75" customHeight="1" thickBot="1">
      <c r="A8" s="332"/>
      <c r="B8" s="327" t="s">
        <v>32</v>
      </c>
      <c r="C8" s="251"/>
      <c r="D8" s="252"/>
      <c r="E8" s="252"/>
      <c r="F8" s="252"/>
      <c r="G8" s="252"/>
      <c r="H8" s="252"/>
      <c r="I8" s="224">
        <f t="shared" si="0"/>
        <v>0</v>
      </c>
      <c r="J8" s="263"/>
      <c r="L8" s="116"/>
      <c r="M8" s="245"/>
      <c r="N8" s="219" t="s">
        <v>272</v>
      </c>
      <c r="O8" s="103" t="s">
        <v>66</v>
      </c>
    </row>
    <row r="9" spans="1:19" s="103" customFormat="1" ht="18.75" customHeight="1">
      <c r="A9" s="332"/>
      <c r="B9" s="328"/>
      <c r="C9" s="251"/>
      <c r="D9" s="252"/>
      <c r="E9" s="252"/>
      <c r="F9" s="252"/>
      <c r="G9" s="252"/>
      <c r="H9" s="252"/>
      <c r="I9" s="224">
        <f t="shared" si="0"/>
        <v>0</v>
      </c>
      <c r="J9" s="263"/>
      <c r="L9" s="338" t="s">
        <v>65</v>
      </c>
      <c r="M9" s="340" t="s">
        <v>64</v>
      </c>
      <c r="N9" s="342" t="s">
        <v>63</v>
      </c>
      <c r="O9" s="342" t="s">
        <v>62</v>
      </c>
      <c r="P9" s="325" t="s">
        <v>61</v>
      </c>
      <c r="Q9" s="326"/>
    </row>
    <row r="10" spans="1:19" s="103" customFormat="1" ht="18.75" customHeight="1" thickBot="1">
      <c r="A10" s="332"/>
      <c r="B10" s="327" t="s">
        <v>28</v>
      </c>
      <c r="C10" s="251"/>
      <c r="D10" s="252"/>
      <c r="E10" s="252"/>
      <c r="F10" s="252"/>
      <c r="G10" s="252"/>
      <c r="H10" s="252"/>
      <c r="I10" s="224">
        <f t="shared" si="0"/>
        <v>0</v>
      </c>
      <c r="J10" s="263"/>
      <c r="L10" s="339"/>
      <c r="M10" s="341"/>
      <c r="N10" s="343"/>
      <c r="O10" s="343"/>
      <c r="P10" s="164" t="s">
        <v>60</v>
      </c>
      <c r="Q10" s="125" t="s">
        <v>59</v>
      </c>
    </row>
    <row r="11" spans="1:19" s="103" customFormat="1" ht="18.75" customHeight="1">
      <c r="A11" s="332"/>
      <c r="B11" s="328"/>
      <c r="C11" s="251"/>
      <c r="D11" s="252"/>
      <c r="E11" s="252"/>
      <c r="F11" s="252"/>
      <c r="G11" s="252"/>
      <c r="H11" s="252"/>
      <c r="I11" s="224">
        <f t="shared" si="0"/>
        <v>0</v>
      </c>
      <c r="J11" s="263"/>
      <c r="L11" s="126" t="s">
        <v>58</v>
      </c>
      <c r="M11" s="127">
        <f>60/1000</f>
        <v>0.06</v>
      </c>
      <c r="N11" s="128">
        <f>10.5/1000</f>
        <v>1.0500000000000001E-2</v>
      </c>
      <c r="O11" s="128">
        <f>9.15/100</f>
        <v>9.1499999999999998E-2</v>
      </c>
      <c r="P11" s="128">
        <v>9.6699999999999994E-2</v>
      </c>
      <c r="Q11" s="222">
        <v>0.1149</v>
      </c>
    </row>
    <row r="12" spans="1:19" s="103" customFormat="1" ht="18.75" customHeight="1">
      <c r="A12" s="332"/>
      <c r="B12" s="327" t="s">
        <v>27</v>
      </c>
      <c r="C12" s="251"/>
      <c r="D12" s="252"/>
      <c r="E12" s="252"/>
      <c r="F12" s="252"/>
      <c r="G12" s="252"/>
      <c r="H12" s="252"/>
      <c r="I12" s="224">
        <f>SUM(D12:H12)</f>
        <v>0</v>
      </c>
      <c r="J12" s="263"/>
      <c r="L12" s="165" t="s">
        <v>57</v>
      </c>
      <c r="M12" s="129">
        <f>$M$8*M$11</f>
        <v>0</v>
      </c>
      <c r="N12" s="129">
        <f>$M$8*N$11</f>
        <v>0</v>
      </c>
      <c r="O12" s="129">
        <f>$M$8*O$11</f>
        <v>0</v>
      </c>
      <c r="P12" s="129">
        <f>$M$8*P$11/2</f>
        <v>0</v>
      </c>
      <c r="Q12" s="130">
        <f>$M$8*Q$11/2</f>
        <v>0</v>
      </c>
    </row>
    <row r="13" spans="1:19" s="103" customFormat="1" ht="18.75" customHeight="1">
      <c r="A13" s="332"/>
      <c r="B13" s="328"/>
      <c r="C13" s="251"/>
      <c r="D13" s="252"/>
      <c r="E13" s="252"/>
      <c r="F13" s="252"/>
      <c r="G13" s="252"/>
      <c r="H13" s="252"/>
      <c r="I13" s="224">
        <f t="shared" si="0"/>
        <v>0</v>
      </c>
      <c r="J13" s="263"/>
      <c r="L13" s="336" t="s">
        <v>56</v>
      </c>
      <c r="M13" s="131"/>
      <c r="N13" s="131"/>
      <c r="O13" s="131"/>
      <c r="P13" s="132" t="s">
        <v>55</v>
      </c>
      <c r="Q13" s="133" t="s">
        <v>55</v>
      </c>
    </row>
    <row r="14" spans="1:19" s="103" customFormat="1" ht="18.75" customHeight="1">
      <c r="A14" s="333"/>
      <c r="B14" s="223" t="s">
        <v>33</v>
      </c>
      <c r="C14" s="223"/>
      <c r="D14" s="224">
        <f t="shared" ref="D14:I14" si="1">SUM(D4:D13)</f>
        <v>0</v>
      </c>
      <c r="E14" s="224">
        <f t="shared" si="1"/>
        <v>0</v>
      </c>
      <c r="F14" s="224">
        <f t="shared" si="1"/>
        <v>0</v>
      </c>
      <c r="G14" s="224">
        <f t="shared" si="1"/>
        <v>0</v>
      </c>
      <c r="H14" s="224">
        <f t="shared" si="1"/>
        <v>0</v>
      </c>
      <c r="I14" s="224">
        <f t="shared" si="1"/>
        <v>0</v>
      </c>
      <c r="J14" s="243">
        <f>SUM(D14:H14)-I14</f>
        <v>0</v>
      </c>
      <c r="L14" s="337"/>
      <c r="M14" s="131"/>
      <c r="N14" s="131"/>
      <c r="O14" s="134" t="s">
        <v>138</v>
      </c>
      <c r="P14" s="135" t="str">
        <f>IF(N8="○",SUM(M12:P12),"-")</f>
        <v>-</v>
      </c>
      <c r="Q14" s="136">
        <f>IF(N8="○","-",SUM(M12:O12,Q12))</f>
        <v>0</v>
      </c>
      <c r="S14" s="137"/>
    </row>
    <row r="15" spans="1:19" s="103" customFormat="1" ht="18.75" customHeight="1" thickBot="1">
      <c r="A15" s="331" t="s">
        <v>54</v>
      </c>
      <c r="B15" s="327" t="s">
        <v>30</v>
      </c>
      <c r="C15" s="251"/>
      <c r="D15" s="252"/>
      <c r="E15" s="252"/>
      <c r="F15" s="252"/>
      <c r="G15" s="252"/>
      <c r="H15" s="252"/>
      <c r="I15" s="224">
        <f t="shared" ref="I15:I25" si="2">SUM(D15:H15)</f>
        <v>0</v>
      </c>
      <c r="J15" s="263"/>
      <c r="L15" s="104"/>
      <c r="M15" s="105"/>
      <c r="N15" s="105"/>
      <c r="O15" s="106">
        <f>IF(N8="○",(P15*12),(Q15)*12)</f>
        <v>0</v>
      </c>
      <c r="P15" s="107" t="str">
        <f>IF(ISERROR(ROUNDUP(P14/1000,2)),"-",ROUNDUP(P14/1000,2))</f>
        <v>-</v>
      </c>
      <c r="Q15" s="108">
        <f>IF(ISERROR(ROUNDUP(Q14/1000,2)),"-",ROUNDUP(Q14/1000,2))</f>
        <v>0</v>
      </c>
    </row>
    <row r="16" spans="1:19" s="103" customFormat="1" ht="18.75" customHeight="1">
      <c r="A16" s="332"/>
      <c r="B16" s="334"/>
      <c r="C16" s="251"/>
      <c r="D16" s="252"/>
      <c r="E16" s="252"/>
      <c r="F16" s="252"/>
      <c r="G16" s="252"/>
      <c r="H16" s="252"/>
      <c r="I16" s="224">
        <f t="shared" si="2"/>
        <v>0</v>
      </c>
      <c r="J16" s="263"/>
      <c r="L16" s="338" t="s">
        <v>53</v>
      </c>
      <c r="M16" s="340" t="s">
        <v>52</v>
      </c>
      <c r="N16" s="342" t="s">
        <v>51</v>
      </c>
      <c r="O16" s="361" t="s">
        <v>50</v>
      </c>
      <c r="P16" s="325" t="s">
        <v>49</v>
      </c>
      <c r="Q16" s="326"/>
    </row>
    <row r="17" spans="1:17" s="103" customFormat="1" ht="18.75" customHeight="1" thickBot="1">
      <c r="A17" s="332"/>
      <c r="B17" s="334"/>
      <c r="C17" s="251"/>
      <c r="D17" s="252"/>
      <c r="E17" s="252"/>
      <c r="F17" s="252"/>
      <c r="G17" s="252"/>
      <c r="H17" s="252"/>
      <c r="I17" s="224">
        <f t="shared" si="2"/>
        <v>0</v>
      </c>
      <c r="J17" s="263"/>
      <c r="L17" s="339"/>
      <c r="M17" s="341"/>
      <c r="N17" s="343"/>
      <c r="O17" s="362"/>
      <c r="P17" s="109" t="s">
        <v>48</v>
      </c>
      <c r="Q17" s="110" t="s">
        <v>47</v>
      </c>
    </row>
    <row r="18" spans="1:17" s="103" customFormat="1" ht="18.75" customHeight="1">
      <c r="A18" s="332"/>
      <c r="B18" s="334"/>
      <c r="C18" s="251"/>
      <c r="D18" s="252"/>
      <c r="E18" s="252"/>
      <c r="F18" s="252"/>
      <c r="G18" s="252"/>
      <c r="H18" s="252"/>
      <c r="I18" s="224">
        <f t="shared" si="2"/>
        <v>0</v>
      </c>
      <c r="J18" s="263"/>
      <c r="L18" s="111" t="s">
        <v>46</v>
      </c>
      <c r="M18" s="246"/>
      <c r="N18" s="247"/>
      <c r="O18" s="247"/>
      <c r="P18" s="247"/>
      <c r="Q18" s="248"/>
    </row>
    <row r="19" spans="1:17" s="103" customFormat="1" ht="18.75" customHeight="1" thickBot="1">
      <c r="A19" s="332"/>
      <c r="B19" s="334"/>
      <c r="C19" s="251"/>
      <c r="D19" s="252"/>
      <c r="E19" s="252"/>
      <c r="F19" s="252"/>
      <c r="G19" s="252"/>
      <c r="H19" s="252"/>
      <c r="I19" s="224">
        <f t="shared" si="2"/>
        <v>0</v>
      </c>
      <c r="J19" s="263"/>
      <c r="L19" s="112" t="s">
        <v>45</v>
      </c>
      <c r="M19" s="113"/>
      <c r="N19" s="105"/>
      <c r="O19" s="105"/>
      <c r="P19" s="329">
        <f>SUM(M18:Q18)</f>
        <v>0</v>
      </c>
      <c r="Q19" s="330"/>
    </row>
    <row r="20" spans="1:17" s="103" customFormat="1" ht="18.75" customHeight="1" thickBot="1">
      <c r="A20" s="332"/>
      <c r="B20" s="334"/>
      <c r="C20" s="251"/>
      <c r="D20" s="252"/>
      <c r="E20" s="252"/>
      <c r="F20" s="252"/>
      <c r="G20" s="252"/>
      <c r="H20" s="252"/>
      <c r="I20" s="224">
        <f>SUM(D20:H20)</f>
        <v>0</v>
      </c>
      <c r="J20" s="263"/>
      <c r="L20" s="200"/>
      <c r="M20" s="201"/>
      <c r="N20" s="202"/>
      <c r="O20" s="202"/>
      <c r="P20" s="203"/>
      <c r="Q20" s="204"/>
    </row>
    <row r="21" spans="1:17" s="103" customFormat="1" ht="18.75" customHeight="1">
      <c r="A21" s="332"/>
      <c r="B21" s="328"/>
      <c r="C21" s="251"/>
      <c r="D21" s="252"/>
      <c r="E21" s="252"/>
      <c r="F21" s="252"/>
      <c r="G21" s="252"/>
      <c r="H21" s="252"/>
      <c r="I21" s="224">
        <f t="shared" si="2"/>
        <v>0</v>
      </c>
      <c r="J21" s="265"/>
      <c r="L21" s="111" t="s">
        <v>167</v>
      </c>
      <c r="M21" s="167"/>
      <c r="N21" s="114"/>
      <c r="O21" s="114"/>
      <c r="P21" s="114" t="s">
        <v>168</v>
      </c>
      <c r="Q21" s="168" t="s">
        <v>168</v>
      </c>
    </row>
    <row r="22" spans="1:17" s="103" customFormat="1" ht="18.75" customHeight="1">
      <c r="A22" s="332"/>
      <c r="B22" s="327" t="s">
        <v>32</v>
      </c>
      <c r="C22" s="251"/>
      <c r="D22" s="252"/>
      <c r="E22" s="252"/>
      <c r="F22" s="252"/>
      <c r="G22" s="252"/>
      <c r="H22" s="252"/>
      <c r="I22" s="224">
        <f t="shared" si="2"/>
        <v>0</v>
      </c>
      <c r="J22" s="263"/>
      <c r="L22" s="138" t="s">
        <v>44</v>
      </c>
      <c r="M22" s="139"/>
      <c r="N22" s="131"/>
      <c r="O22" s="131"/>
      <c r="P22" s="129" t="str">
        <f>IF(ISERROR(M8+P14+P19),"-",M8+P14+P19)</f>
        <v>-</v>
      </c>
      <c r="Q22" s="130">
        <f>IF(ISERROR(M8+Q14+P19),"-",M8+Q14+P19)</f>
        <v>0</v>
      </c>
    </row>
    <row r="23" spans="1:17" s="103" customFormat="1" ht="20.25" customHeight="1" thickBot="1">
      <c r="A23" s="332"/>
      <c r="B23" s="328"/>
      <c r="C23" s="251"/>
      <c r="D23" s="252"/>
      <c r="E23" s="252"/>
      <c r="F23" s="252"/>
      <c r="G23" s="252"/>
      <c r="H23" s="252"/>
      <c r="I23" s="224">
        <f t="shared" si="2"/>
        <v>0</v>
      </c>
      <c r="J23" s="263"/>
      <c r="L23" s="140"/>
      <c r="M23" s="141"/>
      <c r="N23" s="142"/>
      <c r="O23" s="142"/>
      <c r="P23" s="143" t="str">
        <f>IF(ISERROR(ROUNDUP(P22/1000,2)),"-",ROUNDUP(P22/1000,2))</f>
        <v>-</v>
      </c>
      <c r="Q23" s="144">
        <f>IF(ISERROR(ROUNDUP(Q22/1000,2)),"-",ROUNDUP(Q22/1000,2))</f>
        <v>0</v>
      </c>
    </row>
    <row r="24" spans="1:17" s="103" customFormat="1" ht="20.25" customHeight="1">
      <c r="A24" s="332"/>
      <c r="B24" s="327" t="s">
        <v>28</v>
      </c>
      <c r="C24" s="251"/>
      <c r="D24" s="252"/>
      <c r="E24" s="252"/>
      <c r="F24" s="252"/>
      <c r="G24" s="252"/>
      <c r="H24" s="252"/>
      <c r="I24" s="224">
        <f t="shared" si="2"/>
        <v>0</v>
      </c>
      <c r="J24" s="265"/>
      <c r="L24" s="124" t="s">
        <v>41</v>
      </c>
      <c r="M24" s="145"/>
      <c r="N24" s="146"/>
      <c r="O24" s="146"/>
      <c r="P24" s="147" t="str">
        <f>IF(ISERROR(P22*12),"-",P22*12)</f>
        <v>-</v>
      </c>
      <c r="Q24" s="148">
        <f>IF(ISERROR(Q22*12),"-",Q22*12)</f>
        <v>0</v>
      </c>
    </row>
    <row r="25" spans="1:17" s="103" customFormat="1" ht="20.25" customHeight="1" thickBot="1">
      <c r="A25" s="332"/>
      <c r="B25" s="328"/>
      <c r="C25" s="251"/>
      <c r="D25" s="252"/>
      <c r="E25" s="252"/>
      <c r="F25" s="252"/>
      <c r="G25" s="252"/>
      <c r="H25" s="252"/>
      <c r="I25" s="224">
        <f t="shared" si="2"/>
        <v>0</v>
      </c>
      <c r="J25" s="263"/>
      <c r="L25" s="149" t="s">
        <v>43</v>
      </c>
      <c r="M25" s="150"/>
      <c r="N25" s="151"/>
      <c r="O25" s="151"/>
      <c r="P25" s="143" t="str">
        <f>IF(ISERROR(ROUNDUP(P24/1000,2)),"-",ROUNDUP(P24/1000,2))</f>
        <v>-</v>
      </c>
      <c r="Q25" s="144">
        <f>IF(ISERROR(ROUNDUP(Q24/1000,2)),"-",ROUNDUP(Q24/1000,2))</f>
        <v>0</v>
      </c>
    </row>
    <row r="26" spans="1:17" s="103" customFormat="1" ht="18.75" customHeight="1">
      <c r="A26" s="332"/>
      <c r="B26" s="327" t="s">
        <v>27</v>
      </c>
      <c r="C26" s="251"/>
      <c r="D26" s="252"/>
      <c r="E26" s="252"/>
      <c r="F26" s="252"/>
      <c r="G26" s="252"/>
      <c r="H26" s="252"/>
      <c r="I26" s="224">
        <f>SUM(D26:H26)</f>
        <v>0</v>
      </c>
      <c r="J26" s="263"/>
      <c r="L26" s="126" t="s">
        <v>164</v>
      </c>
      <c r="M26" s="114"/>
      <c r="N26" s="114"/>
      <c r="O26" s="114"/>
      <c r="P26" s="247" t="s">
        <v>166</v>
      </c>
      <c r="Q26" s="248" t="s">
        <v>271</v>
      </c>
    </row>
    <row r="27" spans="1:17" s="103" customFormat="1" ht="18.75" customHeight="1">
      <c r="A27" s="332"/>
      <c r="B27" s="328"/>
      <c r="C27" s="251"/>
      <c r="D27" s="252"/>
      <c r="E27" s="252"/>
      <c r="F27" s="252"/>
      <c r="G27" s="252"/>
      <c r="H27" s="252"/>
      <c r="I27" s="224">
        <f>SUM(D27:H27)</f>
        <v>0</v>
      </c>
      <c r="J27" s="263"/>
      <c r="L27" s="165"/>
      <c r="M27" s="131"/>
      <c r="N27" s="131"/>
      <c r="O27" s="131"/>
      <c r="P27" s="249"/>
      <c r="Q27" s="250"/>
    </row>
    <row r="28" spans="1:17" s="103" customFormat="1" ht="18.75" customHeight="1" thickBot="1">
      <c r="A28" s="333"/>
      <c r="B28" s="223" t="s">
        <v>33</v>
      </c>
      <c r="C28" s="223"/>
      <c r="D28" s="224">
        <f t="shared" ref="D28:I28" si="3">SUM(D15:D27)</f>
        <v>0</v>
      </c>
      <c r="E28" s="224">
        <f t="shared" si="3"/>
        <v>0</v>
      </c>
      <c r="F28" s="224">
        <f t="shared" si="3"/>
        <v>0</v>
      </c>
      <c r="G28" s="224">
        <f t="shared" si="3"/>
        <v>0</v>
      </c>
      <c r="H28" s="224">
        <f t="shared" si="3"/>
        <v>0</v>
      </c>
      <c r="I28" s="224">
        <f t="shared" si="3"/>
        <v>0</v>
      </c>
      <c r="J28" s="243">
        <f>SUM(D28:H28)-I28</f>
        <v>0</v>
      </c>
      <c r="L28" s="104"/>
      <c r="M28" s="105"/>
      <c r="N28" s="105"/>
      <c r="O28" s="105"/>
      <c r="P28" s="329">
        <f>SUM(P27:Q27)</f>
        <v>0</v>
      </c>
      <c r="Q28" s="330"/>
    </row>
    <row r="29" spans="1:17" s="103" customFormat="1" ht="18.75" customHeight="1">
      <c r="A29" s="331" t="s">
        <v>42</v>
      </c>
      <c r="B29" s="327" t="s">
        <v>30</v>
      </c>
      <c r="C29" s="251"/>
      <c r="D29" s="252"/>
      <c r="E29" s="252"/>
      <c r="F29" s="252"/>
      <c r="G29" s="252"/>
      <c r="H29" s="252"/>
      <c r="I29" s="224">
        <f t="shared" ref="I29:I34" si="4">SUM(D29:H29)</f>
        <v>0</v>
      </c>
      <c r="J29" s="265"/>
      <c r="L29" s="126" t="s">
        <v>41</v>
      </c>
      <c r="M29" s="114"/>
      <c r="N29" s="114"/>
      <c r="O29" s="114"/>
      <c r="P29" s="152" t="str">
        <f>IF(ISERROR(P24+P28),"-",P24+P28)</f>
        <v>-</v>
      </c>
      <c r="Q29" s="153">
        <f>IF(ISERROR(Q24+P28),"-",Q24+P28)</f>
        <v>0</v>
      </c>
    </row>
    <row r="30" spans="1:17" s="103" customFormat="1" ht="18.75" customHeight="1" thickBot="1">
      <c r="A30" s="332"/>
      <c r="B30" s="328"/>
      <c r="C30" s="251"/>
      <c r="D30" s="252"/>
      <c r="E30" s="252"/>
      <c r="F30" s="252"/>
      <c r="G30" s="252"/>
      <c r="H30" s="252"/>
      <c r="I30" s="224">
        <f t="shared" si="4"/>
        <v>0</v>
      </c>
      <c r="J30" s="263"/>
      <c r="L30" s="104" t="s">
        <v>40</v>
      </c>
      <c r="M30" s="105"/>
      <c r="N30" s="105"/>
      <c r="O30" s="105"/>
      <c r="P30" s="154" t="str">
        <f>IF(ISERROR(ROUNDUP(P29/1000,2)),"-",ROUNDUP(P29/1000,2))</f>
        <v>-</v>
      </c>
      <c r="Q30" s="155">
        <f>IF(ISERROR(ROUNDUP(Q29/1000,2)),"-",ROUNDUP(Q29/1000,2))</f>
        <v>0</v>
      </c>
    </row>
    <row r="31" spans="1:17" s="103" customFormat="1" ht="18.75" customHeight="1">
      <c r="A31" s="332"/>
      <c r="B31" s="162" t="s">
        <v>32</v>
      </c>
      <c r="C31" s="251"/>
      <c r="D31" s="252"/>
      <c r="E31" s="252"/>
      <c r="F31" s="252"/>
      <c r="G31" s="252"/>
      <c r="H31" s="252"/>
      <c r="I31" s="224">
        <f t="shared" si="4"/>
        <v>0</v>
      </c>
      <c r="J31" s="263"/>
      <c r="L31" s="116"/>
    </row>
    <row r="32" spans="1:17" s="103" customFormat="1" ht="18.75" customHeight="1">
      <c r="A32" s="332"/>
      <c r="B32" s="327" t="s">
        <v>28</v>
      </c>
      <c r="C32" s="251"/>
      <c r="D32" s="252"/>
      <c r="E32" s="252"/>
      <c r="F32" s="252"/>
      <c r="G32" s="252"/>
      <c r="H32" s="252"/>
      <c r="I32" s="224">
        <f t="shared" si="4"/>
        <v>0</v>
      </c>
      <c r="J32" s="263"/>
      <c r="L32" s="116"/>
    </row>
    <row r="33" spans="1:12" s="103" customFormat="1" ht="18.75" customHeight="1">
      <c r="A33" s="332"/>
      <c r="B33" s="328"/>
      <c r="C33" s="251"/>
      <c r="D33" s="252"/>
      <c r="E33" s="252"/>
      <c r="F33" s="252"/>
      <c r="G33" s="252"/>
      <c r="H33" s="252"/>
      <c r="I33" s="224">
        <f t="shared" si="4"/>
        <v>0</v>
      </c>
      <c r="J33" s="263"/>
      <c r="L33" s="116"/>
    </row>
    <row r="34" spans="1:12" s="103" customFormat="1" ht="18.75" customHeight="1">
      <c r="A34" s="332"/>
      <c r="B34" s="162" t="s">
        <v>27</v>
      </c>
      <c r="C34" s="251"/>
      <c r="D34" s="252"/>
      <c r="E34" s="252"/>
      <c r="F34" s="252"/>
      <c r="G34" s="252"/>
      <c r="H34" s="252"/>
      <c r="I34" s="224">
        <f t="shared" si="4"/>
        <v>0</v>
      </c>
      <c r="J34" s="263"/>
      <c r="L34" s="116"/>
    </row>
    <row r="35" spans="1:12" s="103" customFormat="1" ht="18.75" customHeight="1">
      <c r="A35" s="333"/>
      <c r="B35" s="223" t="s">
        <v>33</v>
      </c>
      <c r="C35" s="223"/>
      <c r="D35" s="225">
        <f t="shared" ref="D35:I35" si="5">SUM(D29:D34)</f>
        <v>0</v>
      </c>
      <c r="E35" s="225">
        <f t="shared" si="5"/>
        <v>0</v>
      </c>
      <c r="F35" s="225">
        <f t="shared" si="5"/>
        <v>0</v>
      </c>
      <c r="G35" s="225">
        <f t="shared" si="5"/>
        <v>0</v>
      </c>
      <c r="H35" s="225">
        <f t="shared" si="5"/>
        <v>0</v>
      </c>
      <c r="I35" s="224">
        <f t="shared" si="5"/>
        <v>0</v>
      </c>
      <c r="J35" s="243">
        <f>SUM(D35:H35)-I35</f>
        <v>0</v>
      </c>
      <c r="L35" s="116"/>
    </row>
    <row r="36" spans="1:12" s="103" customFormat="1" ht="18.75" customHeight="1">
      <c r="A36" s="331" t="s">
        <v>267</v>
      </c>
      <c r="B36" s="162" t="s">
        <v>30</v>
      </c>
      <c r="C36" s="253"/>
      <c r="D36" s="252"/>
      <c r="E36" s="252"/>
      <c r="F36" s="252"/>
      <c r="G36" s="252"/>
      <c r="H36" s="252"/>
      <c r="I36" s="224">
        <f t="shared" ref="I36:I43" si="6">SUM(D36:H36)</f>
        <v>0</v>
      </c>
      <c r="J36" s="263"/>
      <c r="L36" s="116"/>
    </row>
    <row r="37" spans="1:12" s="103" customFormat="1" ht="18.75" customHeight="1">
      <c r="A37" s="332"/>
      <c r="B37" s="161"/>
      <c r="C37" s="251"/>
      <c r="D37" s="252"/>
      <c r="E37" s="252"/>
      <c r="F37" s="252"/>
      <c r="G37" s="252"/>
      <c r="H37" s="252"/>
      <c r="I37" s="224">
        <f t="shared" si="6"/>
        <v>0</v>
      </c>
      <c r="J37" s="263"/>
      <c r="L37" s="116"/>
    </row>
    <row r="38" spans="1:12" s="103" customFormat="1" ht="18.75" customHeight="1">
      <c r="A38" s="332"/>
      <c r="B38" s="327" t="s">
        <v>32</v>
      </c>
      <c r="C38" s="251"/>
      <c r="D38" s="252"/>
      <c r="E38" s="252"/>
      <c r="F38" s="252"/>
      <c r="G38" s="252"/>
      <c r="H38" s="252"/>
      <c r="I38" s="224">
        <f t="shared" si="6"/>
        <v>0</v>
      </c>
      <c r="J38" s="263"/>
      <c r="L38" s="116"/>
    </row>
    <row r="39" spans="1:12" s="103" customFormat="1" ht="18" customHeight="1">
      <c r="A39" s="332"/>
      <c r="B39" s="328"/>
      <c r="C39" s="251"/>
      <c r="D39" s="252"/>
      <c r="E39" s="252"/>
      <c r="F39" s="252"/>
      <c r="G39" s="252"/>
      <c r="H39" s="252"/>
      <c r="I39" s="224">
        <f t="shared" si="6"/>
        <v>0</v>
      </c>
      <c r="J39" s="263"/>
      <c r="L39" s="116"/>
    </row>
    <row r="40" spans="1:12" s="103" customFormat="1" ht="7.5" hidden="1" customHeight="1">
      <c r="A40" s="332"/>
      <c r="B40" s="327" t="s">
        <v>28</v>
      </c>
      <c r="C40" s="251"/>
      <c r="D40" s="252"/>
      <c r="E40" s="252"/>
      <c r="F40" s="252"/>
      <c r="G40" s="252"/>
      <c r="H40" s="252"/>
      <c r="I40" s="224">
        <f t="shared" si="6"/>
        <v>0</v>
      </c>
      <c r="J40" s="263"/>
      <c r="L40" s="116"/>
    </row>
    <row r="41" spans="1:12" s="103" customFormat="1" ht="18.75" customHeight="1">
      <c r="A41" s="332"/>
      <c r="B41" s="328"/>
      <c r="C41" s="251"/>
      <c r="D41" s="252"/>
      <c r="E41" s="252"/>
      <c r="F41" s="252"/>
      <c r="G41" s="252"/>
      <c r="H41" s="252"/>
      <c r="I41" s="224">
        <f t="shared" si="6"/>
        <v>0</v>
      </c>
      <c r="J41" s="263"/>
      <c r="L41" s="116"/>
    </row>
    <row r="42" spans="1:12" s="103" customFormat="1" ht="18.75" customHeight="1">
      <c r="A42" s="332"/>
      <c r="B42" s="162" t="s">
        <v>27</v>
      </c>
      <c r="C42" s="251"/>
      <c r="D42" s="252"/>
      <c r="E42" s="252"/>
      <c r="F42" s="252"/>
      <c r="G42" s="252"/>
      <c r="H42" s="252"/>
      <c r="I42" s="224">
        <f t="shared" si="6"/>
        <v>0</v>
      </c>
      <c r="J42" s="265"/>
      <c r="L42" s="116"/>
    </row>
    <row r="43" spans="1:12" s="103" customFormat="1" ht="18.75" customHeight="1">
      <c r="A43" s="332"/>
      <c r="B43" s="161"/>
      <c r="C43" s="251"/>
      <c r="D43" s="252"/>
      <c r="E43" s="252"/>
      <c r="F43" s="252"/>
      <c r="G43" s="252"/>
      <c r="H43" s="252"/>
      <c r="I43" s="224">
        <f t="shared" si="6"/>
        <v>0</v>
      </c>
      <c r="J43" s="263"/>
      <c r="L43" s="116"/>
    </row>
    <row r="44" spans="1:12" s="103" customFormat="1" ht="18.75" customHeight="1">
      <c r="A44" s="333"/>
      <c r="B44" s="223" t="s">
        <v>33</v>
      </c>
      <c r="C44" s="223"/>
      <c r="D44" s="225">
        <f t="shared" ref="D44:I44" si="7">SUM(D36:D43)</f>
        <v>0</v>
      </c>
      <c r="E44" s="225">
        <f t="shared" si="7"/>
        <v>0</v>
      </c>
      <c r="F44" s="225">
        <f t="shared" si="7"/>
        <v>0</v>
      </c>
      <c r="G44" s="225">
        <f t="shared" si="7"/>
        <v>0</v>
      </c>
      <c r="H44" s="225">
        <f t="shared" si="7"/>
        <v>0</v>
      </c>
      <c r="I44" s="224">
        <f t="shared" si="7"/>
        <v>0</v>
      </c>
      <c r="J44" s="243">
        <f>SUM(D44:H44)-I44</f>
        <v>0</v>
      </c>
      <c r="L44" s="116"/>
    </row>
    <row r="45" spans="1:12" s="103" customFormat="1" ht="18.75" customHeight="1">
      <c r="A45" s="355" t="s">
        <v>39</v>
      </c>
      <c r="B45" s="327" t="s">
        <v>30</v>
      </c>
      <c r="C45" s="251"/>
      <c r="D45" s="252"/>
      <c r="E45" s="252"/>
      <c r="F45" s="252"/>
      <c r="G45" s="252"/>
      <c r="H45" s="252"/>
      <c r="I45" s="224">
        <f t="shared" ref="I45:I52" si="8">SUM(D45:H45)</f>
        <v>0</v>
      </c>
      <c r="J45" s="263"/>
      <c r="L45" s="116"/>
    </row>
    <row r="46" spans="1:12" s="103" customFormat="1" ht="18.75" customHeight="1">
      <c r="A46" s="356"/>
      <c r="B46" s="328"/>
      <c r="C46" s="251"/>
      <c r="D46" s="252"/>
      <c r="E46" s="252"/>
      <c r="F46" s="252"/>
      <c r="G46" s="252"/>
      <c r="H46" s="252"/>
      <c r="I46" s="224">
        <f t="shared" si="8"/>
        <v>0</v>
      </c>
      <c r="J46" s="263"/>
      <c r="L46" s="116"/>
    </row>
    <row r="47" spans="1:12" s="103" customFormat="1" ht="18.75" customHeight="1">
      <c r="A47" s="356"/>
      <c r="B47" s="327" t="s">
        <v>32</v>
      </c>
      <c r="C47" s="251"/>
      <c r="D47" s="252"/>
      <c r="E47" s="252"/>
      <c r="F47" s="252"/>
      <c r="G47" s="252"/>
      <c r="H47" s="252"/>
      <c r="I47" s="224">
        <f t="shared" si="8"/>
        <v>0</v>
      </c>
      <c r="J47" s="263"/>
      <c r="L47" s="116"/>
    </row>
    <row r="48" spans="1:12" s="103" customFormat="1" ht="18.75" customHeight="1">
      <c r="A48" s="356"/>
      <c r="B48" s="328"/>
      <c r="C48" s="251"/>
      <c r="D48" s="252"/>
      <c r="E48" s="252"/>
      <c r="F48" s="252"/>
      <c r="G48" s="252"/>
      <c r="H48" s="252"/>
      <c r="I48" s="224">
        <f t="shared" si="8"/>
        <v>0</v>
      </c>
      <c r="J48" s="263"/>
      <c r="L48" s="116"/>
    </row>
    <row r="49" spans="1:12" s="103" customFormat="1" ht="18.75" customHeight="1">
      <c r="A49" s="356"/>
      <c r="B49" s="327" t="s">
        <v>28</v>
      </c>
      <c r="C49" s="251"/>
      <c r="D49" s="252"/>
      <c r="E49" s="252"/>
      <c r="F49" s="252"/>
      <c r="G49" s="252"/>
      <c r="H49" s="252"/>
      <c r="I49" s="224">
        <f t="shared" si="8"/>
        <v>0</v>
      </c>
      <c r="J49" s="263"/>
      <c r="L49" s="116"/>
    </row>
    <row r="50" spans="1:12" s="103" customFormat="1" ht="18.75" customHeight="1">
      <c r="A50" s="356"/>
      <c r="B50" s="328"/>
      <c r="C50" s="251"/>
      <c r="D50" s="252"/>
      <c r="E50" s="252"/>
      <c r="F50" s="252"/>
      <c r="G50" s="252"/>
      <c r="H50" s="252"/>
      <c r="I50" s="224">
        <f t="shared" si="8"/>
        <v>0</v>
      </c>
      <c r="J50" s="263"/>
      <c r="L50" s="116"/>
    </row>
    <row r="51" spans="1:12" s="103" customFormat="1" ht="18.75" customHeight="1">
      <c r="A51" s="356"/>
      <c r="B51" s="162" t="s">
        <v>27</v>
      </c>
      <c r="C51" s="251"/>
      <c r="D51" s="252"/>
      <c r="E51" s="252"/>
      <c r="F51" s="252"/>
      <c r="G51" s="252"/>
      <c r="H51" s="252"/>
      <c r="I51" s="224">
        <f t="shared" si="8"/>
        <v>0</v>
      </c>
      <c r="J51" s="265"/>
      <c r="L51" s="116"/>
    </row>
    <row r="52" spans="1:12" s="103" customFormat="1" ht="18.75" customHeight="1">
      <c r="A52" s="356"/>
      <c r="B52" s="161"/>
      <c r="C52" s="251"/>
      <c r="D52" s="252"/>
      <c r="E52" s="252"/>
      <c r="F52" s="252"/>
      <c r="G52" s="252"/>
      <c r="H52" s="252"/>
      <c r="I52" s="224">
        <f t="shared" si="8"/>
        <v>0</v>
      </c>
      <c r="J52" s="263"/>
      <c r="L52" s="116"/>
    </row>
    <row r="53" spans="1:12" s="103" customFormat="1" ht="18.75" customHeight="1">
      <c r="A53" s="357"/>
      <c r="B53" s="223" t="s">
        <v>33</v>
      </c>
      <c r="C53" s="223"/>
      <c r="D53" s="225">
        <f t="shared" ref="D53:I53" si="9">SUM(D45:D52)</f>
        <v>0</v>
      </c>
      <c r="E53" s="225">
        <f t="shared" si="9"/>
        <v>0</v>
      </c>
      <c r="F53" s="225">
        <f t="shared" si="9"/>
        <v>0</v>
      </c>
      <c r="G53" s="225">
        <f t="shared" si="9"/>
        <v>0</v>
      </c>
      <c r="H53" s="225">
        <f t="shared" si="9"/>
        <v>0</v>
      </c>
      <c r="I53" s="224">
        <f t="shared" si="9"/>
        <v>0</v>
      </c>
      <c r="J53" s="243">
        <f>SUM(D62:H62)-I62</f>
        <v>0</v>
      </c>
      <c r="L53" s="116"/>
    </row>
    <row r="54" spans="1:12" s="103" customFormat="1" ht="18.75" customHeight="1">
      <c r="A54" s="331" t="s">
        <v>38</v>
      </c>
      <c r="B54" s="327" t="s">
        <v>30</v>
      </c>
      <c r="C54" s="251"/>
      <c r="D54" s="252"/>
      <c r="E54" s="252"/>
      <c r="F54" s="252"/>
      <c r="G54" s="252"/>
      <c r="H54" s="252"/>
      <c r="I54" s="224">
        <f t="shared" ref="I54:I61" si="10">SUM(D54:H54)</f>
        <v>0</v>
      </c>
      <c r="J54" s="265"/>
      <c r="L54" s="116"/>
    </row>
    <row r="55" spans="1:12" s="103" customFormat="1" ht="18.75" customHeight="1">
      <c r="A55" s="332"/>
      <c r="B55" s="328"/>
      <c r="C55" s="251"/>
      <c r="D55" s="252"/>
      <c r="E55" s="252"/>
      <c r="F55" s="252"/>
      <c r="G55" s="252"/>
      <c r="H55" s="252"/>
      <c r="I55" s="224">
        <f t="shared" si="10"/>
        <v>0</v>
      </c>
      <c r="J55" s="264"/>
      <c r="L55" s="116"/>
    </row>
    <row r="56" spans="1:12" s="103" customFormat="1" ht="18.75" customHeight="1">
      <c r="A56" s="332"/>
      <c r="B56" s="327" t="s">
        <v>32</v>
      </c>
      <c r="C56" s="251"/>
      <c r="D56" s="252"/>
      <c r="E56" s="252"/>
      <c r="F56" s="252"/>
      <c r="G56" s="252"/>
      <c r="H56" s="252"/>
      <c r="I56" s="224">
        <f t="shared" si="10"/>
        <v>0</v>
      </c>
      <c r="J56" s="263"/>
      <c r="L56" s="116"/>
    </row>
    <row r="57" spans="1:12" s="103" customFormat="1" ht="18.75" customHeight="1">
      <c r="A57" s="332"/>
      <c r="B57" s="328"/>
      <c r="C57" s="251"/>
      <c r="D57" s="252"/>
      <c r="E57" s="252"/>
      <c r="F57" s="252"/>
      <c r="G57" s="252"/>
      <c r="H57" s="252"/>
      <c r="I57" s="224">
        <f t="shared" si="10"/>
        <v>0</v>
      </c>
      <c r="J57" s="263"/>
      <c r="L57" s="116"/>
    </row>
    <row r="58" spans="1:12" s="103" customFormat="1" ht="18.75" customHeight="1">
      <c r="A58" s="332"/>
      <c r="B58" s="327" t="s">
        <v>28</v>
      </c>
      <c r="C58" s="251"/>
      <c r="D58" s="252"/>
      <c r="E58" s="252"/>
      <c r="F58" s="252"/>
      <c r="G58" s="252"/>
      <c r="H58" s="252"/>
      <c r="I58" s="224">
        <f t="shared" si="10"/>
        <v>0</v>
      </c>
      <c r="J58" s="263"/>
      <c r="L58" s="116"/>
    </row>
    <row r="59" spans="1:12" s="103" customFormat="1" ht="18.75" customHeight="1">
      <c r="A59" s="332"/>
      <c r="B59" s="328"/>
      <c r="C59" s="251"/>
      <c r="D59" s="252"/>
      <c r="E59" s="252"/>
      <c r="F59" s="252"/>
      <c r="G59" s="252"/>
      <c r="H59" s="252"/>
      <c r="I59" s="224">
        <f t="shared" si="10"/>
        <v>0</v>
      </c>
      <c r="J59" s="263"/>
      <c r="L59" s="116"/>
    </row>
    <row r="60" spans="1:12" s="103" customFormat="1" ht="18.75" customHeight="1">
      <c r="A60" s="332"/>
      <c r="B60" s="327" t="s">
        <v>27</v>
      </c>
      <c r="C60" s="251"/>
      <c r="D60" s="252"/>
      <c r="E60" s="252"/>
      <c r="F60" s="252"/>
      <c r="G60" s="252"/>
      <c r="H60" s="252"/>
      <c r="I60" s="224">
        <f t="shared" si="10"/>
        <v>0</v>
      </c>
      <c r="J60" s="265"/>
      <c r="L60" s="116"/>
    </row>
    <row r="61" spans="1:12" s="103" customFormat="1" ht="18.75" customHeight="1">
      <c r="A61" s="332"/>
      <c r="B61" s="328"/>
      <c r="C61" s="251"/>
      <c r="D61" s="252"/>
      <c r="E61" s="252"/>
      <c r="F61" s="252"/>
      <c r="G61" s="252"/>
      <c r="H61" s="252"/>
      <c r="I61" s="224">
        <f t="shared" si="10"/>
        <v>0</v>
      </c>
      <c r="J61" s="265"/>
      <c r="L61" s="116"/>
    </row>
    <row r="62" spans="1:12" s="103" customFormat="1" ht="18.75" customHeight="1">
      <c r="A62" s="333"/>
      <c r="B62" s="223" t="s">
        <v>33</v>
      </c>
      <c r="C62" s="223"/>
      <c r="D62" s="225">
        <f t="shared" ref="D62:I62" si="11">SUM(D54:D61)</f>
        <v>0</v>
      </c>
      <c r="E62" s="225">
        <f t="shared" si="11"/>
        <v>0</v>
      </c>
      <c r="F62" s="225">
        <f t="shared" si="11"/>
        <v>0</v>
      </c>
      <c r="G62" s="225">
        <f t="shared" si="11"/>
        <v>0</v>
      </c>
      <c r="H62" s="225">
        <f t="shared" si="11"/>
        <v>0</v>
      </c>
      <c r="I62" s="224">
        <f t="shared" si="11"/>
        <v>0</v>
      </c>
      <c r="J62" s="243">
        <f>SUM(D62:H62)-I62</f>
        <v>0</v>
      </c>
      <c r="L62" s="116"/>
    </row>
    <row r="63" spans="1:12" s="103" customFormat="1" ht="18.75" customHeight="1">
      <c r="A63" s="331" t="s">
        <v>37</v>
      </c>
      <c r="B63" s="115" t="s">
        <v>30</v>
      </c>
      <c r="C63" s="254"/>
      <c r="D63" s="229">
        <f t="shared" ref="D63:I63" si="12">SUM(D4:D7,D15:D21,D29:D30,D36:D37,D54:D55,D45:D46)</f>
        <v>0</v>
      </c>
      <c r="E63" s="229">
        <f t="shared" si="12"/>
        <v>0</v>
      </c>
      <c r="F63" s="229">
        <f t="shared" si="12"/>
        <v>0</v>
      </c>
      <c r="G63" s="229">
        <f t="shared" si="12"/>
        <v>0</v>
      </c>
      <c r="H63" s="229">
        <f t="shared" si="12"/>
        <v>0</v>
      </c>
      <c r="I63" s="230">
        <f t="shared" si="12"/>
        <v>0</v>
      </c>
      <c r="J63" s="263"/>
      <c r="L63" s="116"/>
    </row>
    <row r="64" spans="1:12" s="103" customFormat="1" ht="18.75" customHeight="1">
      <c r="A64" s="332"/>
      <c r="B64" s="54" t="s">
        <v>32</v>
      </c>
      <c r="C64" s="252"/>
      <c r="D64" s="229">
        <f t="shared" ref="D64:I64" si="13">SUM(D8:D9,D22:D23,D31,D38:D39,D56:D57,D47:D48)</f>
        <v>0</v>
      </c>
      <c r="E64" s="229">
        <f t="shared" si="13"/>
        <v>0</v>
      </c>
      <c r="F64" s="229">
        <f t="shared" si="13"/>
        <v>0</v>
      </c>
      <c r="G64" s="229">
        <f t="shared" si="13"/>
        <v>0</v>
      </c>
      <c r="H64" s="229">
        <f t="shared" si="13"/>
        <v>0</v>
      </c>
      <c r="I64" s="230">
        <f t="shared" si="13"/>
        <v>0</v>
      </c>
      <c r="J64" s="263"/>
      <c r="L64" s="116"/>
    </row>
    <row r="65" spans="1:12" s="103" customFormat="1" ht="18.75" customHeight="1">
      <c r="A65" s="332"/>
      <c r="B65" s="117" t="s">
        <v>28</v>
      </c>
      <c r="C65" s="255"/>
      <c r="D65" s="229">
        <f t="shared" ref="D65:I65" si="14">SUM(D10:D11,D24:D25,D32:D33,D40:D41,D58:D59,D49:D50)</f>
        <v>0</v>
      </c>
      <c r="E65" s="229">
        <f t="shared" si="14"/>
        <v>0</v>
      </c>
      <c r="F65" s="229">
        <f t="shared" si="14"/>
        <v>0</v>
      </c>
      <c r="G65" s="229">
        <f t="shared" si="14"/>
        <v>0</v>
      </c>
      <c r="H65" s="229">
        <f t="shared" si="14"/>
        <v>0</v>
      </c>
      <c r="I65" s="230">
        <f t="shared" si="14"/>
        <v>0</v>
      </c>
      <c r="J65" s="263"/>
      <c r="L65" s="116"/>
    </row>
    <row r="66" spans="1:12" s="103" customFormat="1" ht="18" customHeight="1">
      <c r="A66" s="332"/>
      <c r="B66" s="115" t="s">
        <v>27</v>
      </c>
      <c r="C66" s="254"/>
      <c r="D66" s="229">
        <f t="shared" ref="D66:I66" si="15">SUM(D12:D13,D26:D27,D42:D43,D60:D61,D34,D51:D52)</f>
        <v>0</v>
      </c>
      <c r="E66" s="229">
        <f t="shared" si="15"/>
        <v>0</v>
      </c>
      <c r="F66" s="229">
        <f t="shared" si="15"/>
        <v>0</v>
      </c>
      <c r="G66" s="229">
        <f t="shared" si="15"/>
        <v>0</v>
      </c>
      <c r="H66" s="229">
        <f t="shared" si="15"/>
        <v>0</v>
      </c>
      <c r="I66" s="230">
        <f t="shared" si="15"/>
        <v>0</v>
      </c>
      <c r="J66" s="267"/>
      <c r="L66" s="116"/>
    </row>
    <row r="67" spans="1:12" s="103" customFormat="1" ht="18.75" customHeight="1" thickBot="1">
      <c r="A67" s="156"/>
      <c r="B67" s="226" t="s">
        <v>31</v>
      </c>
      <c r="C67" s="226"/>
      <c r="D67" s="227">
        <f>SUM(D63:D66)</f>
        <v>0</v>
      </c>
      <c r="E67" s="227">
        <f>SUM(E63:E66)</f>
        <v>0</v>
      </c>
      <c r="F67" s="227">
        <f>SUM(F63:F66)</f>
        <v>0</v>
      </c>
      <c r="G67" s="227">
        <f>SUM(G63:G66)</f>
        <v>0</v>
      </c>
      <c r="H67" s="227">
        <f>SUM(H63:H66)</f>
        <v>0</v>
      </c>
      <c r="I67" s="228">
        <f>SUMIF($B$4:$B$62,"計",I4:I67)</f>
        <v>0</v>
      </c>
      <c r="J67" s="242">
        <f>SUM(D68:H68)-I68</f>
        <v>0</v>
      </c>
      <c r="L67" s="116"/>
    </row>
    <row r="68" spans="1:12" s="103" customFormat="1" ht="18.75" customHeight="1">
      <c r="A68" s="335" t="s">
        <v>35</v>
      </c>
      <c r="B68" s="351" t="s">
        <v>30</v>
      </c>
      <c r="C68" s="256"/>
      <c r="D68" s="257"/>
      <c r="E68" s="257"/>
      <c r="F68" s="257"/>
      <c r="G68" s="257"/>
      <c r="H68" s="257"/>
      <c r="I68" s="239">
        <f>SUM(D68:H68)</f>
        <v>0</v>
      </c>
      <c r="J68" s="266"/>
      <c r="L68" s="116"/>
    </row>
    <row r="69" spans="1:12" s="103" customFormat="1" ht="18.75" customHeight="1">
      <c r="A69" s="332"/>
      <c r="B69" s="334"/>
      <c r="C69" s="258"/>
      <c r="D69" s="259"/>
      <c r="E69" s="259"/>
      <c r="F69" s="259"/>
      <c r="G69" s="259"/>
      <c r="H69" s="259"/>
      <c r="I69" s="240">
        <f>SUM(D69:H69)</f>
        <v>0</v>
      </c>
      <c r="J69" s="262"/>
      <c r="L69" s="116"/>
    </row>
    <row r="70" spans="1:12" s="103" customFormat="1" ht="18.75" customHeight="1">
      <c r="A70" s="332"/>
      <c r="B70" s="328"/>
      <c r="C70" s="251"/>
      <c r="D70" s="252"/>
      <c r="E70" s="252"/>
      <c r="F70" s="252"/>
      <c r="G70" s="252"/>
      <c r="H70" s="252"/>
      <c r="I70" s="240">
        <f t="shared" ref="I70:I75" si="16">SUM(D70:H70)</f>
        <v>0</v>
      </c>
      <c r="J70" s="263"/>
      <c r="L70" s="116"/>
    </row>
    <row r="71" spans="1:12" s="103" customFormat="1" ht="18.75" customHeight="1">
      <c r="A71" s="332"/>
      <c r="B71" s="327" t="s">
        <v>32</v>
      </c>
      <c r="C71" s="251"/>
      <c r="D71" s="252"/>
      <c r="E71" s="252"/>
      <c r="F71" s="252"/>
      <c r="G71" s="252"/>
      <c r="H71" s="252"/>
      <c r="I71" s="224">
        <f t="shared" si="16"/>
        <v>0</v>
      </c>
      <c r="J71" s="263"/>
      <c r="L71" s="116"/>
    </row>
    <row r="72" spans="1:12" s="103" customFormat="1" ht="18.75" customHeight="1">
      <c r="A72" s="332"/>
      <c r="B72" s="328"/>
      <c r="C72" s="251"/>
      <c r="D72" s="252"/>
      <c r="E72" s="252"/>
      <c r="F72" s="252"/>
      <c r="G72" s="252"/>
      <c r="H72" s="252"/>
      <c r="I72" s="224">
        <f t="shared" si="16"/>
        <v>0</v>
      </c>
      <c r="J72" s="263"/>
      <c r="L72" s="116"/>
    </row>
    <row r="73" spans="1:12" s="103" customFormat="1" ht="18.75" customHeight="1">
      <c r="A73" s="332"/>
      <c r="B73" s="327" t="s">
        <v>28</v>
      </c>
      <c r="C73" s="251"/>
      <c r="D73" s="252"/>
      <c r="E73" s="252"/>
      <c r="F73" s="252"/>
      <c r="G73" s="252"/>
      <c r="H73" s="252"/>
      <c r="I73" s="224">
        <f t="shared" si="16"/>
        <v>0</v>
      </c>
      <c r="J73" s="263"/>
      <c r="L73" s="116"/>
    </row>
    <row r="74" spans="1:12" s="103" customFormat="1" ht="18.75" customHeight="1">
      <c r="A74" s="332"/>
      <c r="B74" s="328"/>
      <c r="C74" s="251"/>
      <c r="D74" s="252"/>
      <c r="E74" s="252"/>
      <c r="F74" s="252"/>
      <c r="G74" s="252"/>
      <c r="H74" s="252"/>
      <c r="I74" s="224">
        <f t="shared" si="16"/>
        <v>0</v>
      </c>
      <c r="J74" s="263"/>
      <c r="L74" s="116"/>
    </row>
    <row r="75" spans="1:12" s="103" customFormat="1" ht="18.75" customHeight="1">
      <c r="A75" s="332"/>
      <c r="B75" s="54" t="s">
        <v>34</v>
      </c>
      <c r="C75" s="251"/>
      <c r="D75" s="252"/>
      <c r="E75" s="252"/>
      <c r="F75" s="252"/>
      <c r="G75" s="252"/>
      <c r="H75" s="252"/>
      <c r="I75" s="240">
        <f t="shared" si="16"/>
        <v>0</v>
      </c>
      <c r="J75" s="263"/>
      <c r="L75" s="116"/>
    </row>
    <row r="76" spans="1:12" s="103" customFormat="1" ht="18.75" customHeight="1">
      <c r="A76" s="333"/>
      <c r="B76" s="223" t="s">
        <v>33</v>
      </c>
      <c r="C76" s="223"/>
      <c r="D76" s="225">
        <f t="shared" ref="D76:I76" si="17">SUM(D68:D75)</f>
        <v>0</v>
      </c>
      <c r="E76" s="225">
        <f t="shared" si="17"/>
        <v>0</v>
      </c>
      <c r="F76" s="225">
        <f t="shared" si="17"/>
        <v>0</v>
      </c>
      <c r="G76" s="225">
        <f t="shared" si="17"/>
        <v>0</v>
      </c>
      <c r="H76" s="225">
        <f t="shared" si="17"/>
        <v>0</v>
      </c>
      <c r="I76" s="224">
        <f t="shared" si="17"/>
        <v>0</v>
      </c>
      <c r="J76" s="243">
        <f>SUM(D76:H76)-I76</f>
        <v>0</v>
      </c>
      <c r="L76" s="116"/>
    </row>
    <row r="77" spans="1:12" s="103" customFormat="1" ht="18.75" customHeight="1">
      <c r="A77" s="331" t="s">
        <v>36</v>
      </c>
      <c r="B77" s="327" t="s">
        <v>30</v>
      </c>
      <c r="C77" s="251"/>
      <c r="D77" s="252"/>
      <c r="E77" s="252"/>
      <c r="F77" s="252"/>
      <c r="G77" s="252"/>
      <c r="H77" s="252"/>
      <c r="I77" s="224">
        <f t="shared" ref="I77:I87" si="18">SUM(D77:H77)</f>
        <v>0</v>
      </c>
      <c r="J77" s="263"/>
      <c r="L77" s="116"/>
    </row>
    <row r="78" spans="1:12" s="103" customFormat="1" ht="18.75" customHeight="1">
      <c r="A78" s="332"/>
      <c r="B78" s="334"/>
      <c r="C78" s="251"/>
      <c r="D78" s="252"/>
      <c r="E78" s="252"/>
      <c r="F78" s="252"/>
      <c r="G78" s="252"/>
      <c r="H78" s="252"/>
      <c r="I78" s="224">
        <f t="shared" si="18"/>
        <v>0</v>
      </c>
      <c r="J78" s="263"/>
      <c r="L78" s="116"/>
    </row>
    <row r="79" spans="1:12" s="103" customFormat="1" ht="25.5" customHeight="1">
      <c r="A79" s="332"/>
      <c r="B79" s="161"/>
      <c r="C79" s="251"/>
      <c r="D79" s="252"/>
      <c r="E79" s="252"/>
      <c r="F79" s="252"/>
      <c r="G79" s="252"/>
      <c r="H79" s="252"/>
      <c r="I79" s="224">
        <f t="shared" si="18"/>
        <v>0</v>
      </c>
      <c r="J79" s="265"/>
      <c r="L79" s="116"/>
    </row>
    <row r="80" spans="1:12" s="103" customFormat="1" ht="18.75" customHeight="1">
      <c r="A80" s="332"/>
      <c r="B80" s="162" t="s">
        <v>32</v>
      </c>
      <c r="C80" s="251"/>
      <c r="D80" s="252"/>
      <c r="E80" s="252"/>
      <c r="F80" s="252"/>
      <c r="G80" s="252"/>
      <c r="H80" s="252"/>
      <c r="I80" s="224">
        <f t="shared" si="18"/>
        <v>0</v>
      </c>
      <c r="J80" s="263"/>
      <c r="L80" s="116"/>
    </row>
    <row r="81" spans="1:12" s="103" customFormat="1" ht="18.75" customHeight="1">
      <c r="A81" s="332"/>
      <c r="B81" s="160"/>
      <c r="C81" s="251"/>
      <c r="D81" s="252"/>
      <c r="E81" s="252"/>
      <c r="F81" s="252"/>
      <c r="G81" s="252"/>
      <c r="H81" s="252"/>
      <c r="I81" s="224">
        <f t="shared" si="18"/>
        <v>0</v>
      </c>
      <c r="J81" s="263"/>
      <c r="L81" s="116"/>
    </row>
    <row r="82" spans="1:12" s="103" customFormat="1" ht="18.75" customHeight="1">
      <c r="A82" s="332"/>
      <c r="B82" s="161"/>
      <c r="C82" s="251"/>
      <c r="D82" s="252"/>
      <c r="E82" s="252"/>
      <c r="F82" s="252"/>
      <c r="G82" s="252"/>
      <c r="H82" s="252"/>
      <c r="I82" s="224">
        <f t="shared" si="18"/>
        <v>0</v>
      </c>
      <c r="J82" s="263"/>
      <c r="L82" s="116"/>
    </row>
    <row r="83" spans="1:12" s="103" customFormat="1" ht="18.75" customHeight="1">
      <c r="A83" s="332"/>
      <c r="B83" s="327" t="s">
        <v>28</v>
      </c>
      <c r="C83" s="251"/>
      <c r="D83" s="252"/>
      <c r="E83" s="252"/>
      <c r="F83" s="252"/>
      <c r="G83" s="252"/>
      <c r="H83" s="252"/>
      <c r="I83" s="224">
        <f t="shared" si="18"/>
        <v>0</v>
      </c>
      <c r="J83" s="263"/>
      <c r="L83" s="116"/>
    </row>
    <row r="84" spans="1:12" s="103" customFormat="1" ht="18.75" customHeight="1">
      <c r="A84" s="332"/>
      <c r="B84" s="328"/>
      <c r="C84" s="251"/>
      <c r="D84" s="252"/>
      <c r="E84" s="252"/>
      <c r="F84" s="252"/>
      <c r="G84" s="252"/>
      <c r="H84" s="252"/>
      <c r="I84" s="224">
        <f t="shared" si="18"/>
        <v>0</v>
      </c>
      <c r="J84" s="263"/>
      <c r="L84" s="116"/>
    </row>
    <row r="85" spans="1:12" s="103" customFormat="1" ht="18.75" customHeight="1">
      <c r="A85" s="332"/>
      <c r="B85" s="327" t="s">
        <v>27</v>
      </c>
      <c r="C85" s="251"/>
      <c r="D85" s="252"/>
      <c r="E85" s="252"/>
      <c r="F85" s="252"/>
      <c r="G85" s="252"/>
      <c r="H85" s="252"/>
      <c r="I85" s="224">
        <f t="shared" si="18"/>
        <v>0</v>
      </c>
      <c r="J85" s="263"/>
      <c r="L85" s="116"/>
    </row>
    <row r="86" spans="1:12" s="103" customFormat="1" ht="18.75" customHeight="1">
      <c r="A86" s="332"/>
      <c r="B86" s="334"/>
      <c r="C86" s="251"/>
      <c r="D86" s="252"/>
      <c r="E86" s="252"/>
      <c r="F86" s="252"/>
      <c r="G86" s="252"/>
      <c r="H86" s="252"/>
      <c r="I86" s="224">
        <f t="shared" si="18"/>
        <v>0</v>
      </c>
      <c r="J86" s="263"/>
      <c r="L86" s="116"/>
    </row>
    <row r="87" spans="1:12" s="103" customFormat="1" ht="18.75" customHeight="1">
      <c r="A87" s="332"/>
      <c r="B87" s="328"/>
      <c r="C87" s="251"/>
      <c r="D87" s="252"/>
      <c r="E87" s="252"/>
      <c r="F87" s="252"/>
      <c r="G87" s="252"/>
      <c r="H87" s="252"/>
      <c r="I87" s="224">
        <f t="shared" si="18"/>
        <v>0</v>
      </c>
      <c r="J87" s="263"/>
      <c r="L87" s="116"/>
    </row>
    <row r="88" spans="1:12" s="103" customFormat="1" ht="18.75" customHeight="1">
      <c r="A88" s="333"/>
      <c r="B88" s="223" t="s">
        <v>33</v>
      </c>
      <c r="C88" s="223"/>
      <c r="D88" s="225">
        <f t="shared" ref="D88:I88" si="19">SUM(D77:D87)</f>
        <v>0</v>
      </c>
      <c r="E88" s="225">
        <f t="shared" si="19"/>
        <v>0</v>
      </c>
      <c r="F88" s="225">
        <f t="shared" si="19"/>
        <v>0</v>
      </c>
      <c r="G88" s="225">
        <f t="shared" si="19"/>
        <v>0</v>
      </c>
      <c r="H88" s="225">
        <f t="shared" si="19"/>
        <v>0</v>
      </c>
      <c r="I88" s="224">
        <f t="shared" si="19"/>
        <v>0</v>
      </c>
      <c r="J88" s="243">
        <f>SUM(D88:H88)-I88</f>
        <v>0</v>
      </c>
      <c r="L88" s="116"/>
    </row>
    <row r="89" spans="1:12" s="103" customFormat="1" ht="18.75" customHeight="1">
      <c r="A89" s="331" t="s">
        <v>169</v>
      </c>
      <c r="B89" s="327" t="s">
        <v>30</v>
      </c>
      <c r="C89" s="251"/>
      <c r="D89" s="252"/>
      <c r="E89" s="252"/>
      <c r="F89" s="252"/>
      <c r="G89" s="252"/>
      <c r="H89" s="252"/>
      <c r="I89" s="224">
        <f t="shared" ref="I89:I98" si="20">SUM(D89:H89)</f>
        <v>0</v>
      </c>
      <c r="J89" s="263"/>
      <c r="L89" s="116"/>
    </row>
    <row r="90" spans="1:12" s="103" customFormat="1" ht="18.75" customHeight="1">
      <c r="A90" s="332"/>
      <c r="B90" s="334"/>
      <c r="C90" s="251"/>
      <c r="D90" s="252"/>
      <c r="E90" s="252"/>
      <c r="F90" s="252"/>
      <c r="G90" s="252"/>
      <c r="H90" s="252"/>
      <c r="I90" s="224">
        <f t="shared" si="20"/>
        <v>0</v>
      </c>
      <c r="J90" s="263"/>
      <c r="L90" s="116"/>
    </row>
    <row r="91" spans="1:12" s="103" customFormat="1" ht="18.75" customHeight="1">
      <c r="A91" s="332"/>
      <c r="B91" s="328"/>
      <c r="C91" s="251"/>
      <c r="D91" s="252"/>
      <c r="E91" s="252"/>
      <c r="F91" s="252"/>
      <c r="G91" s="252"/>
      <c r="H91" s="252"/>
      <c r="I91" s="224">
        <f t="shared" si="20"/>
        <v>0</v>
      </c>
      <c r="J91" s="263"/>
      <c r="L91" s="116"/>
    </row>
    <row r="92" spans="1:12" s="103" customFormat="1" ht="18.75" customHeight="1">
      <c r="A92" s="332"/>
      <c r="B92" s="327" t="s">
        <v>32</v>
      </c>
      <c r="C92" s="251"/>
      <c r="D92" s="252"/>
      <c r="E92" s="252"/>
      <c r="F92" s="252"/>
      <c r="G92" s="252"/>
      <c r="H92" s="252"/>
      <c r="I92" s="224">
        <f t="shared" si="20"/>
        <v>0</v>
      </c>
      <c r="J92" s="263"/>
      <c r="L92" s="116"/>
    </row>
    <row r="93" spans="1:12" s="103" customFormat="1" ht="18.75" customHeight="1">
      <c r="A93" s="332"/>
      <c r="B93" s="328"/>
      <c r="C93" s="251"/>
      <c r="D93" s="252"/>
      <c r="E93" s="252"/>
      <c r="F93" s="252"/>
      <c r="G93" s="252"/>
      <c r="H93" s="252"/>
      <c r="I93" s="224">
        <f t="shared" si="20"/>
        <v>0</v>
      </c>
      <c r="J93" s="263"/>
      <c r="L93" s="116"/>
    </row>
    <row r="94" spans="1:12" s="103" customFormat="1" ht="18.75" customHeight="1">
      <c r="A94" s="332"/>
      <c r="B94" s="327" t="s">
        <v>28</v>
      </c>
      <c r="C94" s="251"/>
      <c r="D94" s="252"/>
      <c r="E94" s="252"/>
      <c r="F94" s="252"/>
      <c r="G94" s="252"/>
      <c r="H94" s="252"/>
      <c r="I94" s="224">
        <f t="shared" si="20"/>
        <v>0</v>
      </c>
      <c r="J94" s="263"/>
      <c r="L94" s="116"/>
    </row>
    <row r="95" spans="1:12" s="103" customFormat="1" ht="18.75" customHeight="1">
      <c r="A95" s="332"/>
      <c r="B95" s="328"/>
      <c r="C95" s="251"/>
      <c r="D95" s="252"/>
      <c r="E95" s="252"/>
      <c r="F95" s="252"/>
      <c r="G95" s="252"/>
      <c r="H95" s="252"/>
      <c r="I95" s="224">
        <f t="shared" si="20"/>
        <v>0</v>
      </c>
      <c r="J95" s="263"/>
      <c r="L95" s="116"/>
    </row>
    <row r="96" spans="1:12" s="103" customFormat="1" ht="18.75" customHeight="1">
      <c r="A96" s="332"/>
      <c r="B96" s="327" t="s">
        <v>27</v>
      </c>
      <c r="C96" s="251"/>
      <c r="D96" s="252"/>
      <c r="E96" s="252"/>
      <c r="F96" s="252"/>
      <c r="G96" s="252"/>
      <c r="H96" s="252"/>
      <c r="I96" s="224">
        <f t="shared" si="20"/>
        <v>0</v>
      </c>
      <c r="J96" s="263"/>
      <c r="L96" s="116"/>
    </row>
    <row r="97" spans="1:12" s="103" customFormat="1" ht="18.75" customHeight="1">
      <c r="A97" s="332"/>
      <c r="B97" s="334"/>
      <c r="C97" s="251"/>
      <c r="D97" s="252"/>
      <c r="E97" s="252"/>
      <c r="F97" s="252"/>
      <c r="G97" s="252"/>
      <c r="H97" s="252"/>
      <c r="I97" s="224">
        <f t="shared" si="20"/>
        <v>0</v>
      </c>
      <c r="J97" s="263"/>
      <c r="L97" s="116"/>
    </row>
    <row r="98" spans="1:12" s="103" customFormat="1" ht="18.75" customHeight="1">
      <c r="A98" s="332"/>
      <c r="B98" s="328"/>
      <c r="C98" s="251"/>
      <c r="D98" s="252"/>
      <c r="E98" s="252"/>
      <c r="F98" s="252"/>
      <c r="G98" s="252"/>
      <c r="H98" s="252"/>
      <c r="I98" s="224">
        <f t="shared" si="20"/>
        <v>0</v>
      </c>
      <c r="J98" s="263"/>
      <c r="L98" s="116"/>
    </row>
    <row r="99" spans="1:12" s="103" customFormat="1" ht="18.75" customHeight="1">
      <c r="A99" s="333"/>
      <c r="B99" s="223" t="s">
        <v>33</v>
      </c>
      <c r="C99" s="223"/>
      <c r="D99" s="225">
        <f t="shared" ref="D99:I99" si="21">SUM(D89:D98)</f>
        <v>0</v>
      </c>
      <c r="E99" s="225">
        <f t="shared" si="21"/>
        <v>0</v>
      </c>
      <c r="F99" s="225">
        <f t="shared" si="21"/>
        <v>0</v>
      </c>
      <c r="G99" s="225">
        <f t="shared" si="21"/>
        <v>0</v>
      </c>
      <c r="H99" s="225">
        <f t="shared" si="21"/>
        <v>0</v>
      </c>
      <c r="I99" s="224">
        <f t="shared" si="21"/>
        <v>0</v>
      </c>
      <c r="J99" s="243">
        <f>SUM(D99:H99)-I99</f>
        <v>0</v>
      </c>
      <c r="L99" s="116"/>
    </row>
    <row r="100" spans="1:12" s="103" customFormat="1" ht="18.75" customHeight="1">
      <c r="A100" s="331" t="s">
        <v>170</v>
      </c>
      <c r="B100" s="327" t="s">
        <v>30</v>
      </c>
      <c r="C100" s="258"/>
      <c r="D100" s="259"/>
      <c r="E100" s="259"/>
      <c r="F100" s="259"/>
      <c r="G100" s="259"/>
      <c r="H100" s="259"/>
      <c r="I100" s="240">
        <f t="shared" ref="I100:I106" si="22">SUM(D100:H100)</f>
        <v>0</v>
      </c>
      <c r="J100" s="262"/>
      <c r="L100" s="116"/>
    </row>
    <row r="101" spans="1:12" s="103" customFormat="1" ht="18.75" customHeight="1">
      <c r="A101" s="332"/>
      <c r="B101" s="328"/>
      <c r="C101" s="251"/>
      <c r="D101" s="252"/>
      <c r="E101" s="252"/>
      <c r="F101" s="252"/>
      <c r="G101" s="252"/>
      <c r="H101" s="252"/>
      <c r="I101" s="240">
        <f t="shared" si="22"/>
        <v>0</v>
      </c>
      <c r="J101" s="263"/>
      <c r="L101" s="116"/>
    </row>
    <row r="102" spans="1:12" s="103" customFormat="1" ht="18.75" customHeight="1">
      <c r="A102" s="332"/>
      <c r="B102" s="327" t="s">
        <v>32</v>
      </c>
      <c r="C102" s="251"/>
      <c r="D102" s="252"/>
      <c r="E102" s="252"/>
      <c r="F102" s="252"/>
      <c r="G102" s="252"/>
      <c r="H102" s="252"/>
      <c r="I102" s="224">
        <f t="shared" si="22"/>
        <v>0</v>
      </c>
      <c r="J102" s="263"/>
      <c r="L102" s="116"/>
    </row>
    <row r="103" spans="1:12" s="103" customFormat="1" ht="18.75" customHeight="1">
      <c r="A103" s="332"/>
      <c r="B103" s="328"/>
      <c r="C103" s="251"/>
      <c r="D103" s="252"/>
      <c r="E103" s="252"/>
      <c r="F103" s="252"/>
      <c r="G103" s="252"/>
      <c r="H103" s="252"/>
      <c r="I103" s="224">
        <f t="shared" si="22"/>
        <v>0</v>
      </c>
      <c r="J103" s="263"/>
      <c r="L103" s="116"/>
    </row>
    <row r="104" spans="1:12" s="103" customFormat="1" ht="18.75" customHeight="1">
      <c r="A104" s="332"/>
      <c r="B104" s="327" t="s">
        <v>28</v>
      </c>
      <c r="C104" s="251"/>
      <c r="D104" s="252"/>
      <c r="E104" s="252"/>
      <c r="F104" s="252"/>
      <c r="G104" s="252"/>
      <c r="H104" s="252"/>
      <c r="I104" s="224">
        <f t="shared" si="22"/>
        <v>0</v>
      </c>
      <c r="J104" s="263"/>
      <c r="L104" s="116"/>
    </row>
    <row r="105" spans="1:12" s="103" customFormat="1" ht="18.75" customHeight="1">
      <c r="A105" s="332"/>
      <c r="B105" s="328"/>
      <c r="C105" s="251"/>
      <c r="D105" s="252"/>
      <c r="E105" s="252"/>
      <c r="F105" s="252"/>
      <c r="G105" s="252"/>
      <c r="H105" s="252"/>
      <c r="I105" s="224">
        <f t="shared" si="22"/>
        <v>0</v>
      </c>
      <c r="J105" s="263"/>
      <c r="L105" s="116"/>
    </row>
    <row r="106" spans="1:12" s="103" customFormat="1" ht="18.75" customHeight="1">
      <c r="A106" s="332"/>
      <c r="B106" s="54" t="s">
        <v>34</v>
      </c>
      <c r="C106" s="251"/>
      <c r="D106" s="252"/>
      <c r="E106" s="252"/>
      <c r="F106" s="252"/>
      <c r="G106" s="252"/>
      <c r="H106" s="252"/>
      <c r="I106" s="240">
        <f t="shared" si="22"/>
        <v>0</v>
      </c>
      <c r="J106" s="263"/>
      <c r="L106" s="116"/>
    </row>
    <row r="107" spans="1:12" s="103" customFormat="1" ht="18.75" customHeight="1">
      <c r="A107" s="333"/>
      <c r="B107" s="223" t="s">
        <v>33</v>
      </c>
      <c r="C107" s="223"/>
      <c r="D107" s="225">
        <f t="shared" ref="D107:I107" si="23">SUM(D100:D106)</f>
        <v>0</v>
      </c>
      <c r="E107" s="225">
        <f t="shared" si="23"/>
        <v>0</v>
      </c>
      <c r="F107" s="225">
        <f t="shared" si="23"/>
        <v>0</v>
      </c>
      <c r="G107" s="225">
        <f t="shared" si="23"/>
        <v>0</v>
      </c>
      <c r="H107" s="225">
        <f t="shared" si="23"/>
        <v>0</v>
      </c>
      <c r="I107" s="224">
        <f t="shared" si="23"/>
        <v>0</v>
      </c>
      <c r="J107" s="243">
        <f>SUM(D107:H107)-I107</f>
        <v>0</v>
      </c>
      <c r="L107" s="116"/>
    </row>
    <row r="108" spans="1:12" s="103" customFormat="1" ht="18.75" customHeight="1">
      <c r="A108" s="358" t="s">
        <v>165</v>
      </c>
      <c r="B108" s="115" t="s">
        <v>30</v>
      </c>
      <c r="C108" s="254"/>
      <c r="D108" s="229">
        <f t="shared" ref="D108:I108" si="24">SUM(D68:D70,D77:D79,D89:D91,D100:D101)</f>
        <v>0</v>
      </c>
      <c r="E108" s="229">
        <f t="shared" si="24"/>
        <v>0</v>
      </c>
      <c r="F108" s="229">
        <f t="shared" si="24"/>
        <v>0</v>
      </c>
      <c r="G108" s="229">
        <f t="shared" si="24"/>
        <v>0</v>
      </c>
      <c r="H108" s="229">
        <f t="shared" si="24"/>
        <v>0</v>
      </c>
      <c r="I108" s="230">
        <f t="shared" si="24"/>
        <v>0</v>
      </c>
      <c r="J108" s="263"/>
      <c r="L108" s="116"/>
    </row>
    <row r="109" spans="1:12" s="103" customFormat="1" ht="18.75" customHeight="1">
      <c r="A109" s="359"/>
      <c r="B109" s="115" t="s">
        <v>32</v>
      </c>
      <c r="C109" s="254"/>
      <c r="D109" s="229">
        <f t="shared" ref="D109:I109" si="25">SUM(D71:D72,D80:D82,D92:D93,D102:D103)</f>
        <v>0</v>
      </c>
      <c r="E109" s="229">
        <f t="shared" si="25"/>
        <v>0</v>
      </c>
      <c r="F109" s="229">
        <f t="shared" si="25"/>
        <v>0</v>
      </c>
      <c r="G109" s="229">
        <f t="shared" si="25"/>
        <v>0</v>
      </c>
      <c r="H109" s="229">
        <f t="shared" si="25"/>
        <v>0</v>
      </c>
      <c r="I109" s="230">
        <f t="shared" si="25"/>
        <v>0</v>
      </c>
      <c r="J109" s="263"/>
      <c r="L109" s="116"/>
    </row>
    <row r="110" spans="1:12" s="103" customFormat="1" ht="18.75" customHeight="1">
      <c r="A110" s="359"/>
      <c r="B110" s="54" t="s">
        <v>28</v>
      </c>
      <c r="C110" s="252"/>
      <c r="D110" s="229">
        <f t="shared" ref="D110:I110" si="26">SUM(D73:D74,D83:D84,D94:D95,D104:D105)</f>
        <v>0</v>
      </c>
      <c r="E110" s="229">
        <f t="shared" si="26"/>
        <v>0</v>
      </c>
      <c r="F110" s="229">
        <f t="shared" si="26"/>
        <v>0</v>
      </c>
      <c r="G110" s="229">
        <f t="shared" si="26"/>
        <v>0</v>
      </c>
      <c r="H110" s="229">
        <f t="shared" si="26"/>
        <v>0</v>
      </c>
      <c r="I110" s="230">
        <f t="shared" si="26"/>
        <v>0</v>
      </c>
      <c r="J110" s="263"/>
      <c r="L110" s="116"/>
    </row>
    <row r="111" spans="1:12" s="103" customFormat="1" ht="18.75" customHeight="1">
      <c r="A111" s="359"/>
      <c r="B111" s="115" t="s">
        <v>27</v>
      </c>
      <c r="C111" s="254"/>
      <c r="D111" s="229">
        <f t="shared" ref="D111:I111" si="27">SUM(D75,D85:D87,D96:D98)</f>
        <v>0</v>
      </c>
      <c r="E111" s="229">
        <f t="shared" si="27"/>
        <v>0</v>
      </c>
      <c r="F111" s="229">
        <f t="shared" si="27"/>
        <v>0</v>
      </c>
      <c r="G111" s="229">
        <f t="shared" si="27"/>
        <v>0</v>
      </c>
      <c r="H111" s="229">
        <f t="shared" si="27"/>
        <v>0</v>
      </c>
      <c r="I111" s="230">
        <f t="shared" si="27"/>
        <v>0</v>
      </c>
      <c r="J111" s="263"/>
      <c r="L111" s="116"/>
    </row>
    <row r="112" spans="1:12" s="103" customFormat="1" ht="18.75" customHeight="1" thickBot="1">
      <c r="A112" s="360"/>
      <c r="B112" s="231" t="s">
        <v>31</v>
      </c>
      <c r="C112" s="231"/>
      <c r="D112" s="232">
        <f>SUM(D108:D111)</f>
        <v>0</v>
      </c>
      <c r="E112" s="232">
        <f>SUM(E108:E111)</f>
        <v>0</v>
      </c>
      <c r="F112" s="232">
        <f>SUM(F108:F111)</f>
        <v>0</v>
      </c>
      <c r="G112" s="232">
        <f>SUM(G108:G111)</f>
        <v>0</v>
      </c>
      <c r="H112" s="232">
        <f>SUM(H108:H111)</f>
        <v>0</v>
      </c>
      <c r="I112" s="233">
        <f>SUMIF(B68:B111,"計",I68:I111)</f>
        <v>0</v>
      </c>
      <c r="J112" s="241">
        <f>SUM(D112:H112)-I112</f>
        <v>0</v>
      </c>
      <c r="L112" s="116"/>
    </row>
    <row r="113" spans="1:12" s="103" customFormat="1" ht="18.75" customHeight="1" thickTop="1">
      <c r="A113" s="348" t="s">
        <v>26</v>
      </c>
      <c r="B113" s="118" t="s">
        <v>30</v>
      </c>
      <c r="C113" s="258"/>
      <c r="D113" s="237">
        <f t="shared" ref="D113:I116" si="28">D108+D63</f>
        <v>0</v>
      </c>
      <c r="E113" s="237">
        <f t="shared" si="28"/>
        <v>0</v>
      </c>
      <c r="F113" s="237">
        <f t="shared" si="28"/>
        <v>0</v>
      </c>
      <c r="G113" s="237">
        <f t="shared" si="28"/>
        <v>0</v>
      </c>
      <c r="H113" s="237">
        <f t="shared" si="28"/>
        <v>0</v>
      </c>
      <c r="I113" s="238">
        <f t="shared" si="28"/>
        <v>0</v>
      </c>
      <c r="J113" s="261"/>
      <c r="L113" s="116"/>
    </row>
    <row r="114" spans="1:12" s="103" customFormat="1" ht="18.75" customHeight="1">
      <c r="A114" s="332"/>
      <c r="B114" s="118" t="s">
        <v>29</v>
      </c>
      <c r="C114" s="258"/>
      <c r="D114" s="229">
        <f t="shared" si="28"/>
        <v>0</v>
      </c>
      <c r="E114" s="229">
        <f t="shared" si="28"/>
        <v>0</v>
      </c>
      <c r="F114" s="229">
        <f t="shared" si="28"/>
        <v>0</v>
      </c>
      <c r="G114" s="229">
        <f t="shared" si="28"/>
        <v>0</v>
      </c>
      <c r="H114" s="229">
        <f t="shared" si="28"/>
        <v>0</v>
      </c>
      <c r="I114" s="230">
        <f t="shared" si="28"/>
        <v>0</v>
      </c>
      <c r="J114" s="262"/>
      <c r="L114" s="116"/>
    </row>
    <row r="115" spans="1:12" s="103" customFormat="1" ht="18.75" customHeight="1">
      <c r="A115" s="332"/>
      <c r="B115" s="160" t="s">
        <v>28</v>
      </c>
      <c r="C115" s="260"/>
      <c r="D115" s="229">
        <f t="shared" si="28"/>
        <v>0</v>
      </c>
      <c r="E115" s="229">
        <f t="shared" si="28"/>
        <v>0</v>
      </c>
      <c r="F115" s="229">
        <f t="shared" si="28"/>
        <v>0</v>
      </c>
      <c r="G115" s="229">
        <f t="shared" si="28"/>
        <v>0</v>
      </c>
      <c r="H115" s="229">
        <f t="shared" si="28"/>
        <v>0</v>
      </c>
      <c r="I115" s="230">
        <f t="shared" si="28"/>
        <v>0</v>
      </c>
      <c r="J115" s="263"/>
      <c r="L115" s="116"/>
    </row>
    <row r="116" spans="1:12" s="103" customFormat="1" ht="18.75" customHeight="1">
      <c r="A116" s="332"/>
      <c r="B116" s="115" t="s">
        <v>27</v>
      </c>
      <c r="C116" s="251"/>
      <c r="D116" s="229">
        <f t="shared" si="28"/>
        <v>0</v>
      </c>
      <c r="E116" s="229">
        <f t="shared" si="28"/>
        <v>0</v>
      </c>
      <c r="F116" s="229">
        <f t="shared" si="28"/>
        <v>0</v>
      </c>
      <c r="G116" s="229">
        <f t="shared" si="28"/>
        <v>0</v>
      </c>
      <c r="H116" s="229">
        <f t="shared" si="28"/>
        <v>0</v>
      </c>
      <c r="I116" s="230">
        <f t="shared" si="28"/>
        <v>0</v>
      </c>
      <c r="J116" s="264"/>
      <c r="L116" s="116"/>
    </row>
    <row r="117" spans="1:12" s="103" customFormat="1" ht="18.75" customHeight="1" thickBot="1">
      <c r="A117" s="349"/>
      <c r="B117" s="234" t="s">
        <v>26</v>
      </c>
      <c r="C117" s="234"/>
      <c r="D117" s="235">
        <f t="shared" ref="D117:I117" si="29">SUM(D113:D116)</f>
        <v>0</v>
      </c>
      <c r="E117" s="235">
        <f t="shared" si="29"/>
        <v>0</v>
      </c>
      <c r="F117" s="235">
        <f t="shared" si="29"/>
        <v>0</v>
      </c>
      <c r="G117" s="235">
        <f t="shared" si="29"/>
        <v>0</v>
      </c>
      <c r="H117" s="235">
        <f t="shared" si="29"/>
        <v>0</v>
      </c>
      <c r="I117" s="236">
        <f t="shared" si="29"/>
        <v>0</v>
      </c>
      <c r="J117" s="242">
        <f>SUM(D117:H117)-I117</f>
        <v>0</v>
      </c>
      <c r="L117" s="116"/>
    </row>
    <row r="118" spans="1:12" s="103" customFormat="1" ht="18.75" customHeight="1">
      <c r="A118" s="116"/>
      <c r="B118" s="157"/>
      <c r="C118" s="157"/>
      <c r="J118" s="158"/>
      <c r="L118" s="116"/>
    </row>
    <row r="119" spans="1:12" s="103" customFormat="1" ht="18.75" customHeight="1">
      <c r="A119" s="116"/>
      <c r="B119" s="157"/>
      <c r="C119" s="157"/>
      <c r="J119" s="158"/>
      <c r="L119" s="116"/>
    </row>
  </sheetData>
  <sheetProtection selectLockedCells="1"/>
  <mergeCells count="65">
    <mergeCell ref="M16:M17"/>
    <mergeCell ref="N16:N17"/>
    <mergeCell ref="O16:O17"/>
    <mergeCell ref="A89:A99"/>
    <mergeCell ref="B96:B98"/>
    <mergeCell ref="A54:A62"/>
    <mergeCell ref="B54:B55"/>
    <mergeCell ref="B56:B57"/>
    <mergeCell ref="B58:B59"/>
    <mergeCell ref="B60:B61"/>
    <mergeCell ref="A100:A107"/>
    <mergeCell ref="B100:B101"/>
    <mergeCell ref="B102:B103"/>
    <mergeCell ref="B104:B105"/>
    <mergeCell ref="A108:A112"/>
    <mergeCell ref="A113:A117"/>
    <mergeCell ref="B89:B91"/>
    <mergeCell ref="B92:B93"/>
    <mergeCell ref="B94:B95"/>
    <mergeCell ref="C1:H1"/>
    <mergeCell ref="A2:A3"/>
    <mergeCell ref="B2:B3"/>
    <mergeCell ref="C2:C3"/>
    <mergeCell ref="D2:H2"/>
    <mergeCell ref="B68:B70"/>
    <mergeCell ref="B71:B72"/>
    <mergeCell ref="B73:B74"/>
    <mergeCell ref="A45:A53"/>
    <mergeCell ref="B45:B46"/>
    <mergeCell ref="B47:B48"/>
    <mergeCell ref="B49:B50"/>
    <mergeCell ref="I2:I3"/>
    <mergeCell ref="J2:J3"/>
    <mergeCell ref="A4:A14"/>
    <mergeCell ref="B4:B7"/>
    <mergeCell ref="B8:B9"/>
    <mergeCell ref="B10:B11"/>
    <mergeCell ref="B12:B13"/>
    <mergeCell ref="L9:L10"/>
    <mergeCell ref="M9:M10"/>
    <mergeCell ref="N9:N10"/>
    <mergeCell ref="O9:O10"/>
    <mergeCell ref="P9:Q9"/>
    <mergeCell ref="L13:L14"/>
    <mergeCell ref="A15:A28"/>
    <mergeCell ref="B15:B21"/>
    <mergeCell ref="B24:B25"/>
    <mergeCell ref="B26:B27"/>
    <mergeCell ref="L16:L17"/>
    <mergeCell ref="P16:Q16"/>
    <mergeCell ref="B22:B23"/>
    <mergeCell ref="P19:Q19"/>
    <mergeCell ref="A77:A88"/>
    <mergeCell ref="B77:B78"/>
    <mergeCell ref="B83:B84"/>
    <mergeCell ref="B85:B87"/>
    <mergeCell ref="P28:Q28"/>
    <mergeCell ref="A29:A35"/>
    <mergeCell ref="B29:B30"/>
    <mergeCell ref="B32:B33"/>
    <mergeCell ref="A36:A44"/>
    <mergeCell ref="B38:B39"/>
    <mergeCell ref="B40:B41"/>
    <mergeCell ref="A63:A66"/>
    <mergeCell ref="A68:A76"/>
  </mergeCells>
  <phoneticPr fontId="1"/>
  <dataValidations count="1">
    <dataValidation type="list" allowBlank="1" showInputMessage="1" showErrorMessage="1" sqref="N8">
      <formula1>"○,×"</formula1>
    </dataValidation>
  </dataValidations>
  <pageMargins left="0.70866141732283472" right="0.70866141732283472" top="0.27559055118110237" bottom="0.47244094488188981" header="0.31496062992125984" footer="0.31496062992125984"/>
  <pageSetup paperSize="9" scale="67" firstPageNumber="60" fitToHeight="0" orientation="portrait" useFirstPageNumber="1" r:id="rId1"/>
  <headerFooter>
    <firstHeader>&amp;R様式２の3,4　、様式4の4(3)ウ　作成資料(積算基礎表）　　</firstHeader>
  </headerFooter>
  <rowBreaks count="1" manualBreakCount="1">
    <brk id="67" max="17" man="1"/>
  </rowBreaks>
  <colBreaks count="1" manualBreakCount="1">
    <brk id="10"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S69"/>
  <sheetViews>
    <sheetView view="pageBreakPreview" topLeftCell="D1" zoomScale="115" zoomScaleNormal="100" zoomScaleSheetLayoutView="115" workbookViewId="0">
      <selection activeCell="D5" sqref="D5:E5"/>
    </sheetView>
  </sheetViews>
  <sheetFormatPr defaultColWidth="9" defaultRowHeight="13.2"/>
  <cols>
    <col min="1" max="1" width="2.88671875" style="4" customWidth="1"/>
    <col min="2" max="3" width="9" style="4"/>
    <col min="4" max="4" width="14.77734375" style="4" customWidth="1"/>
    <col min="5" max="5" width="11.109375" style="4" customWidth="1"/>
    <col min="6" max="6" width="10" style="4" customWidth="1"/>
    <col min="7" max="7" width="10.109375" style="4" customWidth="1"/>
    <col min="8" max="8" width="10.44140625" style="4" customWidth="1"/>
    <col min="9" max="10" width="9.44140625" style="4" customWidth="1"/>
    <col min="11" max="11" width="11.109375" style="4" customWidth="1"/>
    <col min="12" max="12" width="10.109375" style="4" customWidth="1"/>
    <col min="13" max="13" width="11.6640625" style="4" customWidth="1"/>
    <col min="14" max="14" width="12" style="4" customWidth="1"/>
    <col min="15" max="15" width="10.6640625" style="4" customWidth="1"/>
    <col min="16" max="16" width="12.109375" style="4" customWidth="1"/>
    <col min="17" max="17" width="10.21875" style="4" customWidth="1"/>
    <col min="18" max="18" width="7.33203125" style="4" customWidth="1"/>
    <col min="19" max="19" width="11.21875" style="4" customWidth="1"/>
    <col min="20" max="20" width="1.33203125" style="4" customWidth="1"/>
    <col min="21" max="21" width="9" style="4" customWidth="1"/>
    <col min="22" max="22" width="8.21875" style="4" customWidth="1"/>
    <col min="23" max="16384" width="9" style="4"/>
  </cols>
  <sheetData>
    <row r="2" spans="3:19">
      <c r="P2" s="384" t="s">
        <v>163</v>
      </c>
      <c r="Q2" s="381" t="str">
        <f>'⑥－1様式2の3,4作成資料'!U5</f>
        <v>○○林業</v>
      </c>
      <c r="R2" s="382"/>
      <c r="S2" s="382"/>
    </row>
    <row r="3" spans="3:19">
      <c r="P3" s="385"/>
      <c r="Q3" s="383"/>
      <c r="R3" s="383"/>
      <c r="S3" s="383"/>
    </row>
    <row r="4" spans="3:19" ht="15" customHeight="1"/>
    <row r="5" spans="3:19" ht="20.25" customHeight="1">
      <c r="D5" s="363" t="s">
        <v>127</v>
      </c>
      <c r="E5" s="363"/>
      <c r="F5" s="364" t="s">
        <v>156</v>
      </c>
      <c r="G5" s="365"/>
      <c r="H5" s="213">
        <f>P33</f>
        <v>0</v>
      </c>
      <c r="I5" s="364" t="s">
        <v>150</v>
      </c>
      <c r="J5" s="365"/>
      <c r="K5" s="213">
        <f>P34</f>
        <v>0</v>
      </c>
      <c r="L5" s="386" t="s">
        <v>149</v>
      </c>
      <c r="M5" s="365"/>
      <c r="N5" s="214">
        <f>P35</f>
        <v>0</v>
      </c>
    </row>
    <row r="6" spans="3:19" ht="17.25" customHeight="1">
      <c r="C6" s="369" t="s">
        <v>79</v>
      </c>
      <c r="D6" s="372" t="s">
        <v>126</v>
      </c>
      <c r="E6" s="373"/>
      <c r="F6" s="366" t="s">
        <v>135</v>
      </c>
      <c r="G6" s="367"/>
      <c r="H6" s="368"/>
      <c r="I6" s="366" t="s">
        <v>134</v>
      </c>
      <c r="J6" s="367"/>
      <c r="K6" s="368"/>
      <c r="L6" s="366" t="s">
        <v>133</v>
      </c>
      <c r="M6" s="367"/>
      <c r="N6" s="368"/>
      <c r="O6" s="369"/>
      <c r="Q6" s="299" t="s">
        <v>137</v>
      </c>
    </row>
    <row r="7" spans="3:19" ht="13.5" customHeight="1">
      <c r="C7" s="370"/>
      <c r="D7" s="374"/>
      <c r="E7" s="375"/>
      <c r="F7" s="378" t="s">
        <v>124</v>
      </c>
      <c r="G7" s="379" t="s">
        <v>123</v>
      </c>
      <c r="H7" s="379" t="s">
        <v>122</v>
      </c>
      <c r="I7" s="380" t="s">
        <v>124</v>
      </c>
      <c r="J7" s="369" t="s">
        <v>123</v>
      </c>
      <c r="K7" s="369" t="s">
        <v>122</v>
      </c>
      <c r="L7" s="380" t="s">
        <v>124</v>
      </c>
      <c r="M7" s="369" t="s">
        <v>123</v>
      </c>
      <c r="N7" s="369" t="s">
        <v>122</v>
      </c>
      <c r="O7" s="370"/>
    </row>
    <row r="8" spans="3:19">
      <c r="C8" s="371"/>
      <c r="D8" s="376"/>
      <c r="E8" s="377"/>
      <c r="F8" s="378"/>
      <c r="G8" s="379"/>
      <c r="H8" s="379"/>
      <c r="I8" s="371"/>
      <c r="J8" s="371"/>
      <c r="K8" s="371"/>
      <c r="L8" s="371"/>
      <c r="M8" s="371"/>
      <c r="N8" s="371"/>
      <c r="O8" s="371"/>
      <c r="Q8" s="211" t="s">
        <v>136</v>
      </c>
    </row>
    <row r="9" spans="3:19" ht="16.5" customHeight="1">
      <c r="C9" s="387" t="s">
        <v>115</v>
      </c>
      <c r="D9" s="388"/>
      <c r="E9" s="389"/>
      <c r="F9" s="298"/>
      <c r="G9" s="6">
        <v>5000</v>
      </c>
      <c r="H9" s="7" t="str">
        <f>IF(F9="","",F9*G9)</f>
        <v/>
      </c>
      <c r="I9" s="298"/>
      <c r="J9" s="6">
        <v>5000</v>
      </c>
      <c r="K9" s="7" t="str">
        <f>IF(I9="","",I9*J9)</f>
        <v/>
      </c>
      <c r="L9" s="298"/>
      <c r="M9" s="6">
        <v>5000</v>
      </c>
      <c r="N9" s="7" t="str">
        <f>IF(L9="","",L9*M9)</f>
        <v/>
      </c>
      <c r="O9" s="70"/>
    </row>
    <row r="10" spans="3:19" ht="16.5" customHeight="1">
      <c r="C10" s="390" t="s">
        <v>113</v>
      </c>
      <c r="D10" s="387" t="s">
        <v>112</v>
      </c>
      <c r="E10" s="389"/>
      <c r="F10" s="298"/>
      <c r="G10" s="6">
        <v>90000</v>
      </c>
      <c r="H10" s="7" t="str">
        <f>IF(F10="","",F10*G10)</f>
        <v/>
      </c>
      <c r="I10" s="298"/>
      <c r="J10" s="6">
        <v>90000</v>
      </c>
      <c r="K10" s="7" t="str">
        <f>IF(I10="","",I10*J10)</f>
        <v/>
      </c>
      <c r="L10" s="298"/>
      <c r="M10" s="6">
        <v>90000</v>
      </c>
      <c r="N10" s="7" t="str">
        <f>IF(L10="","",L10*M10)</f>
        <v/>
      </c>
      <c r="O10" s="70"/>
    </row>
    <row r="11" spans="3:19" ht="28.5" customHeight="1">
      <c r="C11" s="391"/>
      <c r="D11" s="392" t="s">
        <v>132</v>
      </c>
      <c r="E11" s="393"/>
      <c r="F11" s="5"/>
      <c r="G11" s="8"/>
      <c r="H11" s="7" t="str">
        <f>IF(H10="","",ROUNDDOWN(H10*0.06,0))</f>
        <v/>
      </c>
      <c r="I11" s="5"/>
      <c r="J11" s="8"/>
      <c r="K11" s="7" t="str">
        <f>IF(K10="","",ROUNDDOWN(K10*0.06,0))</f>
        <v/>
      </c>
      <c r="L11" s="5"/>
      <c r="M11" s="8"/>
      <c r="N11" s="7" t="str">
        <f>IF(N10="","",ROUNDDOWN(N10*0.06,0))</f>
        <v/>
      </c>
      <c r="O11" s="70"/>
    </row>
    <row r="12" spans="3:19" ht="16.5" customHeight="1">
      <c r="C12" s="391"/>
      <c r="D12" s="387" t="s">
        <v>108</v>
      </c>
      <c r="E12" s="389"/>
      <c r="F12" s="298"/>
      <c r="G12" s="6">
        <v>10000</v>
      </c>
      <c r="H12" s="7" t="str">
        <f>IF(F12="","",F12*G12)</f>
        <v/>
      </c>
      <c r="I12" s="298"/>
      <c r="J12" s="6">
        <v>10000</v>
      </c>
      <c r="K12" s="7" t="str">
        <f>IF(I12="","",I12*J12)</f>
        <v/>
      </c>
      <c r="L12" s="298"/>
      <c r="M12" s="6">
        <v>10000</v>
      </c>
      <c r="N12" s="7" t="str">
        <f>IF(L12="","",L12*M12)</f>
        <v/>
      </c>
      <c r="O12" s="70"/>
    </row>
    <row r="13" spans="3:19" ht="16.5" customHeight="1">
      <c r="C13" s="391"/>
      <c r="D13" s="387" t="s">
        <v>107</v>
      </c>
      <c r="E13" s="389"/>
      <c r="F13" s="298"/>
      <c r="G13" s="6">
        <v>20000</v>
      </c>
      <c r="H13" s="7" t="str">
        <f>IF(F13="","",F13*G13)</f>
        <v/>
      </c>
      <c r="I13" s="5"/>
      <c r="J13" s="8"/>
      <c r="K13" s="8"/>
      <c r="L13" s="5"/>
      <c r="M13" s="8"/>
      <c r="N13" s="8"/>
      <c r="O13" s="70"/>
    </row>
    <row r="14" spans="3:19" ht="16.5" customHeight="1">
      <c r="C14" s="454" t="s">
        <v>106</v>
      </c>
      <c r="D14" s="387" t="s">
        <v>105</v>
      </c>
      <c r="E14" s="389"/>
      <c r="F14" s="298"/>
      <c r="G14" s="6">
        <v>20000</v>
      </c>
      <c r="H14" s="7" t="str">
        <f>IF(OR(F14="",F14=0),"",F14*G14)</f>
        <v/>
      </c>
      <c r="I14" s="298"/>
      <c r="J14" s="6">
        <v>20000</v>
      </c>
      <c r="K14" s="7" t="str">
        <f>IF(OR(I14="",I14=0),"",I14*J14)</f>
        <v/>
      </c>
      <c r="L14" s="298"/>
      <c r="M14" s="6">
        <v>20000</v>
      </c>
      <c r="N14" s="7" t="str">
        <f>IF(OR(L14="",L14=0),"",L14*M14)</f>
        <v/>
      </c>
      <c r="O14" s="70"/>
    </row>
    <row r="15" spans="3:19" ht="16.5" customHeight="1">
      <c r="C15" s="455"/>
      <c r="D15" s="387" t="s">
        <v>103</v>
      </c>
      <c r="E15" s="389"/>
      <c r="F15" s="5"/>
      <c r="G15" s="8"/>
      <c r="H15" s="7">
        <f>IF($G$38="",40000,"")</f>
        <v>40000</v>
      </c>
      <c r="I15" s="5"/>
      <c r="J15" s="8"/>
      <c r="K15" s="8"/>
      <c r="L15" s="5"/>
      <c r="M15" s="8"/>
      <c r="N15" s="8"/>
      <c r="O15" s="70"/>
    </row>
    <row r="16" spans="3:19" ht="16.5" customHeight="1">
      <c r="C16" s="455"/>
      <c r="D16" s="387" t="s">
        <v>102</v>
      </c>
      <c r="E16" s="389"/>
      <c r="F16" s="5"/>
      <c r="G16" s="6">
        <v>100000</v>
      </c>
      <c r="H16" s="7" t="str">
        <f>IF($H$5=0,"",100000)</f>
        <v/>
      </c>
      <c r="I16" s="5"/>
      <c r="J16" s="8"/>
      <c r="K16" s="8"/>
      <c r="L16" s="5"/>
      <c r="M16" s="8"/>
      <c r="N16" s="8"/>
      <c r="O16" s="70"/>
    </row>
    <row r="17" spans="2:19" ht="16.5" customHeight="1">
      <c r="C17" s="455"/>
      <c r="D17" s="387" t="s">
        <v>101</v>
      </c>
      <c r="E17" s="389"/>
      <c r="F17" s="5"/>
      <c r="G17" s="6">
        <v>50000</v>
      </c>
      <c r="H17" s="7" t="str">
        <f>IF($H$5=0,"",50000)</f>
        <v/>
      </c>
      <c r="I17" s="5"/>
      <c r="J17" s="8"/>
      <c r="K17" s="7" t="str">
        <f>IF($K$5=0,"",50000)</f>
        <v/>
      </c>
      <c r="L17" s="5"/>
      <c r="M17" s="8"/>
      <c r="N17" s="7" t="str">
        <f>IF($N$5=0,"",50000)</f>
        <v/>
      </c>
      <c r="O17" s="70"/>
    </row>
    <row r="18" spans="2:19" ht="16.5" customHeight="1">
      <c r="C18" s="390" t="s">
        <v>100</v>
      </c>
      <c r="D18" s="456" t="s">
        <v>157</v>
      </c>
      <c r="E18" s="457"/>
      <c r="F18" s="298"/>
      <c r="G18" s="212">
        <v>20000</v>
      </c>
      <c r="H18" s="7" t="str">
        <f>IF(F18="","",F18*G18)</f>
        <v/>
      </c>
      <c r="I18" s="298"/>
      <c r="J18" s="212">
        <v>20000</v>
      </c>
      <c r="K18" s="7" t="str">
        <f>IF(I18="","",I18*J18)</f>
        <v/>
      </c>
      <c r="L18" s="298"/>
      <c r="M18" s="212">
        <v>20000</v>
      </c>
      <c r="N18" s="7" t="str">
        <f>IF(L18="","",L18*M18)</f>
        <v/>
      </c>
      <c r="O18" s="70"/>
      <c r="P18" s="67"/>
    </row>
    <row r="19" spans="2:19" ht="16.5" customHeight="1">
      <c r="C19" s="391"/>
      <c r="D19" s="452"/>
      <c r="E19" s="453"/>
      <c r="F19" s="5"/>
      <c r="G19" s="8"/>
      <c r="H19" s="8"/>
      <c r="I19" s="5"/>
      <c r="J19" s="8"/>
      <c r="K19" s="8"/>
      <c r="L19" s="5"/>
      <c r="M19" s="8"/>
      <c r="N19" s="8"/>
      <c r="O19" s="9"/>
    </row>
    <row r="20" spans="2:19" ht="16.5" customHeight="1">
      <c r="C20" s="391"/>
      <c r="D20" s="452"/>
      <c r="E20" s="453"/>
      <c r="F20" s="5"/>
      <c r="G20" s="8"/>
      <c r="H20" s="8"/>
      <c r="I20" s="5"/>
      <c r="J20" s="8"/>
      <c r="K20" s="8"/>
      <c r="L20" s="5"/>
      <c r="M20" s="8"/>
      <c r="N20" s="8"/>
      <c r="O20" s="9"/>
    </row>
    <row r="21" spans="2:19" ht="16.5" customHeight="1">
      <c r="C21" s="391"/>
      <c r="D21" s="452"/>
      <c r="E21" s="453"/>
      <c r="F21" s="5"/>
      <c r="G21" s="8"/>
      <c r="H21" s="8"/>
      <c r="I21" s="5"/>
      <c r="J21" s="8"/>
      <c r="K21" s="8"/>
      <c r="L21" s="5"/>
      <c r="M21" s="8"/>
      <c r="N21" s="8"/>
      <c r="O21" s="9"/>
    </row>
    <row r="22" spans="2:19" ht="16.5" customHeight="1" thickBot="1">
      <c r="C22" s="391"/>
      <c r="D22" s="452"/>
      <c r="E22" s="453"/>
      <c r="F22" s="5"/>
      <c r="G22" s="8"/>
      <c r="H22" s="8"/>
      <c r="I22" s="5"/>
      <c r="J22" s="8"/>
      <c r="K22" s="8"/>
      <c r="L22" s="5"/>
      <c r="M22" s="8"/>
      <c r="N22" s="8"/>
      <c r="O22" s="9"/>
    </row>
    <row r="23" spans="2:19" ht="15" customHeight="1" thickTop="1" thickBot="1">
      <c r="C23" s="400" t="s">
        <v>99</v>
      </c>
      <c r="D23" s="401"/>
      <c r="E23" s="402"/>
      <c r="F23" s="404" t="s">
        <v>131</v>
      </c>
      <c r="G23" s="405"/>
      <c r="H23" s="405"/>
      <c r="I23" s="394" t="s">
        <v>130</v>
      </c>
      <c r="J23" s="395"/>
      <c r="K23" s="396"/>
      <c r="L23" s="394" t="s">
        <v>129</v>
      </c>
      <c r="M23" s="395"/>
      <c r="N23" s="396"/>
      <c r="O23" s="68" t="s">
        <v>128</v>
      </c>
    </row>
    <row r="24" spans="2:19" ht="15" thickBot="1">
      <c r="C24" s="376"/>
      <c r="D24" s="403"/>
      <c r="E24" s="403"/>
      <c r="F24" s="397">
        <f>IF(SUM(H9:H22)=0,0,(SUM(H9:H22)))</f>
        <v>40000</v>
      </c>
      <c r="G24" s="398"/>
      <c r="H24" s="398"/>
      <c r="I24" s="397">
        <f>IF(SUM(K9:K22)=0,0,(SUM(K9:K22)))</f>
        <v>0</v>
      </c>
      <c r="J24" s="398"/>
      <c r="K24" s="399"/>
      <c r="L24" s="397">
        <f>IF(SUM(N9:N22)=0,0,(SUM(N9:N22)))</f>
        <v>0</v>
      </c>
      <c r="M24" s="398"/>
      <c r="N24" s="399"/>
      <c r="O24" s="69">
        <f>IF(SUM(F24,I24,L24)=0,0,SUM(G26,J26,M26))</f>
        <v>0</v>
      </c>
    </row>
    <row r="25" spans="2:19">
      <c r="E25" s="11" t="s">
        <v>97</v>
      </c>
      <c r="F25" s="413" t="s">
        <v>155</v>
      </c>
      <c r="G25" s="12">
        <f>H5</f>
        <v>0</v>
      </c>
      <c r="I25" s="413" t="s">
        <v>154</v>
      </c>
      <c r="J25" s="12">
        <f>K5</f>
        <v>0</v>
      </c>
      <c r="L25" s="415" t="s">
        <v>153</v>
      </c>
      <c r="M25" s="12">
        <f>N5</f>
        <v>0</v>
      </c>
    </row>
    <row r="26" spans="2:19" ht="18.75" customHeight="1">
      <c r="E26" s="11" t="s">
        <v>96</v>
      </c>
      <c r="F26" s="414"/>
      <c r="G26" s="10">
        <f>IF(F24="","",F24*G25)</f>
        <v>0</v>
      </c>
      <c r="I26" s="414"/>
      <c r="J26" s="10">
        <f>IF(I24="","",I24*J25)</f>
        <v>0</v>
      </c>
      <c r="L26" s="414"/>
      <c r="M26" s="10">
        <f>IF(L24="","",L24*M25)</f>
        <v>0</v>
      </c>
    </row>
    <row r="27" spans="2:19">
      <c r="K27" s="45"/>
      <c r="L27" s="71"/>
      <c r="M27" s="71"/>
      <c r="N27" s="71"/>
    </row>
    <row r="28" spans="2:19" ht="17.25" customHeight="1">
      <c r="I28" s="13"/>
      <c r="J28" s="14"/>
      <c r="K28" s="72"/>
      <c r="L28" s="73"/>
      <c r="M28" s="73"/>
      <c r="N28" s="73"/>
      <c r="O28" s="14"/>
      <c r="P28" s="14"/>
    </row>
    <row r="29" spans="2:19" ht="21" customHeight="1">
      <c r="C29" s="74"/>
      <c r="D29" s="73"/>
      <c r="E29" s="364" t="s">
        <v>127</v>
      </c>
      <c r="F29" s="365"/>
      <c r="G29" s="215">
        <f>P32</f>
        <v>0</v>
      </c>
      <c r="K29" s="15" t="s">
        <v>121</v>
      </c>
      <c r="L29" s="16" t="s">
        <v>120</v>
      </c>
      <c r="M29" s="16" t="s">
        <v>119</v>
      </c>
      <c r="N29" s="16" t="s">
        <v>118</v>
      </c>
      <c r="O29" s="17" t="s">
        <v>117</v>
      </c>
      <c r="P29" s="18" t="s">
        <v>33</v>
      </c>
      <c r="Q29" s="19" t="s">
        <v>116</v>
      </c>
      <c r="R29" s="72"/>
      <c r="S29" s="82"/>
    </row>
    <row r="30" spans="2:19">
      <c r="B30" s="369" t="s">
        <v>79</v>
      </c>
      <c r="C30" s="372" t="s">
        <v>126</v>
      </c>
      <c r="D30" s="373"/>
      <c r="E30" s="416" t="s">
        <v>125</v>
      </c>
      <c r="F30" s="417"/>
      <c r="G30" s="418"/>
      <c r="I30" s="422" t="s">
        <v>114</v>
      </c>
      <c r="J30" s="423"/>
      <c r="K30" s="280"/>
      <c r="L30" s="281"/>
      <c r="M30" s="281"/>
      <c r="N30" s="281"/>
      <c r="O30" s="282"/>
      <c r="P30" s="20">
        <f t="shared" ref="P30:P36" si="0">SUM(K30:O30)</f>
        <v>0</v>
      </c>
      <c r="Q30" s="21" t="s">
        <v>152</v>
      </c>
      <c r="R30" s="72"/>
      <c r="S30" s="83"/>
    </row>
    <row r="31" spans="2:19" ht="13.5" customHeight="1">
      <c r="B31" s="370"/>
      <c r="C31" s="374"/>
      <c r="D31" s="375"/>
      <c r="E31" s="419"/>
      <c r="F31" s="420"/>
      <c r="G31" s="421"/>
      <c r="I31" s="424" t="s">
        <v>111</v>
      </c>
      <c r="J31" s="425"/>
      <c r="K31" s="283"/>
      <c r="L31" s="284"/>
      <c r="M31" s="284"/>
      <c r="N31" s="285"/>
      <c r="O31" s="286"/>
      <c r="P31" s="22">
        <f t="shared" si="0"/>
        <v>0</v>
      </c>
      <c r="Q31" s="23" t="s">
        <v>151</v>
      </c>
      <c r="R31" s="72"/>
      <c r="S31" s="83"/>
    </row>
    <row r="32" spans="2:19" ht="15.75" customHeight="1">
      <c r="B32" s="371"/>
      <c r="C32" s="376"/>
      <c r="D32" s="377"/>
      <c r="E32" s="220" t="s">
        <v>269</v>
      </c>
      <c r="F32" s="221" t="s">
        <v>123</v>
      </c>
      <c r="G32" s="221" t="s">
        <v>122</v>
      </c>
      <c r="I32" s="406" t="s">
        <v>109</v>
      </c>
      <c r="J32" s="24" t="s">
        <v>141</v>
      </c>
      <c r="K32" s="287"/>
      <c r="L32" s="281"/>
      <c r="M32" s="281"/>
      <c r="N32" s="281"/>
      <c r="O32" s="288"/>
      <c r="P32" s="20">
        <f>SUM(K32:O32)</f>
        <v>0</v>
      </c>
      <c r="Q32" s="410" t="s">
        <v>146</v>
      </c>
    </row>
    <row r="33" spans="2:19" ht="15.75" customHeight="1">
      <c r="B33" s="387" t="s">
        <v>115</v>
      </c>
      <c r="C33" s="388"/>
      <c r="D33" s="389"/>
      <c r="E33" s="298"/>
      <c r="F33" s="6">
        <v>5000</v>
      </c>
      <c r="G33" s="7">
        <f>IF(G$29=0,0,(IF(E33="","",E33*F33)))</f>
        <v>0</v>
      </c>
      <c r="I33" s="407"/>
      <c r="J33" s="75" t="s">
        <v>158</v>
      </c>
      <c r="K33" s="289"/>
      <c r="L33" s="290"/>
      <c r="M33" s="290"/>
      <c r="N33" s="290"/>
      <c r="O33" s="291"/>
      <c r="P33" s="76">
        <f t="shared" si="0"/>
        <v>0</v>
      </c>
      <c r="Q33" s="411"/>
    </row>
    <row r="34" spans="2:19" ht="13.5" customHeight="1">
      <c r="B34" s="445" t="s">
        <v>113</v>
      </c>
      <c r="C34" s="387" t="s">
        <v>112</v>
      </c>
      <c r="D34" s="389"/>
      <c r="E34" s="298"/>
      <c r="F34" s="6">
        <v>90000</v>
      </c>
      <c r="G34" s="7">
        <f t="shared" ref="G34:G36" si="1">IF(G$29=0,0,(IF(E34="","",E34*F34)))</f>
        <v>0</v>
      </c>
      <c r="I34" s="408"/>
      <c r="J34" s="25" t="s">
        <v>150</v>
      </c>
      <c r="K34" s="292"/>
      <c r="L34" s="293"/>
      <c r="M34" s="293"/>
      <c r="N34" s="293"/>
      <c r="O34" s="294"/>
      <c r="P34" s="26">
        <f t="shared" si="0"/>
        <v>0</v>
      </c>
      <c r="Q34" s="411"/>
    </row>
    <row r="35" spans="2:19" ht="14.25" customHeight="1" thickBot="1">
      <c r="B35" s="446"/>
      <c r="C35" s="450" t="s">
        <v>110</v>
      </c>
      <c r="D35" s="451"/>
      <c r="E35" s="5"/>
      <c r="F35" s="8"/>
      <c r="G35" s="7">
        <f>IF(G34="","",ROUNDDOWN(G34*0.06,0))</f>
        <v>0</v>
      </c>
      <c r="I35" s="409"/>
      <c r="J35" s="27" t="s">
        <v>149</v>
      </c>
      <c r="K35" s="295"/>
      <c r="L35" s="296"/>
      <c r="M35" s="296"/>
      <c r="N35" s="296"/>
      <c r="O35" s="297"/>
      <c r="P35" s="28">
        <f t="shared" si="0"/>
        <v>0</v>
      </c>
      <c r="Q35" s="412"/>
    </row>
    <row r="36" spans="2:19" ht="13.8" thickBot="1">
      <c r="B36" s="447"/>
      <c r="C36" s="387" t="s">
        <v>107</v>
      </c>
      <c r="D36" s="389"/>
      <c r="E36" s="298"/>
      <c r="F36" s="6">
        <v>20000</v>
      </c>
      <c r="G36" s="7">
        <f t="shared" si="1"/>
        <v>0</v>
      </c>
      <c r="I36" s="440" t="s">
        <v>104</v>
      </c>
      <c r="J36" s="93" t="s">
        <v>141</v>
      </c>
      <c r="K36" s="94">
        <f>IF($E$42="","",$E$42*K32)</f>
        <v>0</v>
      </c>
      <c r="L36" s="89">
        <f>IF($E$42="","",$E$42*L32)</f>
        <v>0</v>
      </c>
      <c r="M36" s="89">
        <f>IF($E$42="","",$E$42*M32)</f>
        <v>0</v>
      </c>
      <c r="N36" s="89">
        <f>IF($E$42="","",$E$42*N32)</f>
        <v>0</v>
      </c>
      <c r="O36" s="95">
        <f>IF($E$42="","",$E$42*O32)</f>
        <v>0</v>
      </c>
      <c r="P36" s="96">
        <f t="shared" si="0"/>
        <v>0</v>
      </c>
      <c r="Q36" s="92" t="s">
        <v>143</v>
      </c>
    </row>
    <row r="37" spans="2:19" ht="13.5" customHeight="1">
      <c r="B37" s="442" t="s">
        <v>270</v>
      </c>
      <c r="C37" s="387" t="s">
        <v>105</v>
      </c>
      <c r="D37" s="389"/>
      <c r="E37" s="5"/>
      <c r="F37" s="5"/>
      <c r="G37" s="8"/>
      <c r="I37" s="407"/>
      <c r="J37" s="75" t="s">
        <v>158</v>
      </c>
      <c r="K37" s="77">
        <f>IF(F24="","",F24*K33)</f>
        <v>0</v>
      </c>
      <c r="L37" s="77">
        <f>IF(F24="","",F24*L33)</f>
        <v>0</v>
      </c>
      <c r="M37" s="77">
        <f>IF(F24="","",F24*M33)</f>
        <v>0</v>
      </c>
      <c r="N37" s="77">
        <f>IF(F24="","",F24*N33)</f>
        <v>0</v>
      </c>
      <c r="O37" s="78">
        <f>IF(F24="","",F24*O33)</f>
        <v>0</v>
      </c>
      <c r="P37" s="79">
        <f>SUM(K37:O37)</f>
        <v>0</v>
      </c>
      <c r="Q37" s="80"/>
      <c r="R37" s="11" t="s">
        <v>159</v>
      </c>
      <c r="S37" s="99">
        <f>G44</f>
        <v>0</v>
      </c>
    </row>
    <row r="38" spans="2:19" ht="13.8" thickBot="1">
      <c r="B38" s="443"/>
      <c r="C38" s="387" t="s">
        <v>103</v>
      </c>
      <c r="D38" s="389"/>
      <c r="E38" s="5"/>
      <c r="F38" s="6">
        <v>40000</v>
      </c>
      <c r="G38" s="7" t="str">
        <f>IF(G29=0,"",F38)</f>
        <v/>
      </c>
      <c r="I38" s="408"/>
      <c r="J38" s="25" t="s">
        <v>150</v>
      </c>
      <c r="K38" s="29">
        <f>IF($I$24="","",$I$24*K$34)</f>
        <v>0</v>
      </c>
      <c r="L38" s="29">
        <f>IF($I$24="","",$I$24*L$34)</f>
        <v>0</v>
      </c>
      <c r="M38" s="29">
        <f>IF($I$24="","",$I$24*M$34)</f>
        <v>0</v>
      </c>
      <c r="N38" s="29">
        <f>IF($I$24="","",$I$24*N$34)</f>
        <v>0</v>
      </c>
      <c r="O38" s="29">
        <f>IF($I$24="","",$I$24*O$34)</f>
        <v>0</v>
      </c>
      <c r="P38" s="30">
        <f>SUM(K38:O38)</f>
        <v>0</v>
      </c>
      <c r="Q38" s="31"/>
      <c r="R38" s="11" t="s">
        <v>160</v>
      </c>
      <c r="S38" s="100">
        <f>O24</f>
        <v>0</v>
      </c>
    </row>
    <row r="39" spans="2:19" ht="13.5" customHeight="1" thickBot="1">
      <c r="B39" s="443"/>
      <c r="C39" s="387" t="s">
        <v>102</v>
      </c>
      <c r="D39" s="389"/>
      <c r="E39" s="5"/>
      <c r="F39" s="8"/>
      <c r="G39" s="5"/>
      <c r="I39" s="409"/>
      <c r="J39" s="27" t="s">
        <v>149</v>
      </c>
      <c r="K39" s="84">
        <f>IF($L$24="","",$L$24*K$35)</f>
        <v>0</v>
      </c>
      <c r="L39" s="85">
        <f>IF($L$24="","",$L$24*L$35)</f>
        <v>0</v>
      </c>
      <c r="M39" s="85">
        <f>IF($L$24="","",$L$24*M$35)</f>
        <v>0</v>
      </c>
      <c r="N39" s="85">
        <f>IF($L$24="","",$L$24*N$35)</f>
        <v>0</v>
      </c>
      <c r="O39" s="86">
        <f>IF($L$24="","",$L$24*O$35)</f>
        <v>0</v>
      </c>
      <c r="P39" s="87">
        <f>SUM(K39:O39)</f>
        <v>0</v>
      </c>
      <c r="Q39" s="32"/>
      <c r="R39" s="11" t="s">
        <v>161</v>
      </c>
      <c r="S39" s="81">
        <f>S37+S38</f>
        <v>0</v>
      </c>
    </row>
    <row r="40" spans="2:19" ht="13.8" thickBot="1">
      <c r="B40" s="444"/>
      <c r="C40" s="448" t="s">
        <v>101</v>
      </c>
      <c r="D40" s="449"/>
      <c r="E40" s="5"/>
      <c r="F40" s="8"/>
      <c r="G40" s="5"/>
      <c r="I40" s="97"/>
      <c r="J40" s="98" t="s">
        <v>162</v>
      </c>
      <c r="K40" s="88">
        <f t="shared" ref="K40:P40" si="2">SUM(K37:K39)</f>
        <v>0</v>
      </c>
      <c r="L40" s="89">
        <f t="shared" si="2"/>
        <v>0</v>
      </c>
      <c r="M40" s="89">
        <f t="shared" si="2"/>
        <v>0</v>
      </c>
      <c r="N40" s="89">
        <f t="shared" si="2"/>
        <v>0</v>
      </c>
      <c r="O40" s="90">
        <f t="shared" si="2"/>
        <v>0</v>
      </c>
      <c r="P40" s="91">
        <f t="shared" si="2"/>
        <v>0</v>
      </c>
      <c r="Q40" s="92" t="s">
        <v>143</v>
      </c>
    </row>
    <row r="41" spans="2:19" ht="13.5" customHeight="1" thickTop="1" thickBot="1">
      <c r="B41" s="374" t="s">
        <v>99</v>
      </c>
      <c r="C41" s="441"/>
      <c r="D41" s="375"/>
      <c r="E41" s="394" t="s">
        <v>98</v>
      </c>
      <c r="F41" s="395"/>
      <c r="G41" s="396"/>
      <c r="I41" s="45"/>
      <c r="J41" s="45"/>
      <c r="K41" s="46"/>
      <c r="L41" s="47"/>
      <c r="M41" s="47"/>
      <c r="N41" s="47"/>
      <c r="O41" s="47"/>
      <c r="P41" s="45"/>
      <c r="Q41" s="45"/>
    </row>
    <row r="42" spans="2:19" ht="13.2" customHeight="1" thickBot="1">
      <c r="B42" s="376"/>
      <c r="C42" s="403"/>
      <c r="D42" s="403"/>
      <c r="E42" s="437">
        <f>IF(SUM(G33:G38)=0,0,SUM(G33:G38))</f>
        <v>0</v>
      </c>
      <c r="F42" s="438"/>
      <c r="G42" s="439"/>
      <c r="I42" s="432" t="s">
        <v>148</v>
      </c>
      <c r="J42" s="433"/>
      <c r="K42" s="56" t="s">
        <v>121</v>
      </c>
      <c r="L42" s="57" t="s">
        <v>120</v>
      </c>
      <c r="M42" s="57" t="s">
        <v>119</v>
      </c>
      <c r="N42" s="57" t="s">
        <v>118</v>
      </c>
      <c r="O42" s="58" t="s">
        <v>117</v>
      </c>
      <c r="P42" s="59" t="s">
        <v>33</v>
      </c>
      <c r="Q42" s="60"/>
    </row>
    <row r="43" spans="2:19" ht="13.5" customHeight="1">
      <c r="E43" s="72" t="s">
        <v>97</v>
      </c>
      <c r="F43" s="413" t="s">
        <v>141</v>
      </c>
      <c r="G43" s="217">
        <f>G29</f>
        <v>0</v>
      </c>
      <c r="I43" s="434" t="s">
        <v>147</v>
      </c>
      <c r="J43" s="61" t="s">
        <v>144</v>
      </c>
      <c r="K43" s="268"/>
      <c r="L43" s="269"/>
      <c r="M43" s="269"/>
      <c r="N43" s="269"/>
      <c r="O43" s="270"/>
      <c r="P43" s="62">
        <f>SUM(K43:O43)</f>
        <v>0</v>
      </c>
      <c r="Q43" s="436" t="s">
        <v>146</v>
      </c>
    </row>
    <row r="44" spans="2:19">
      <c r="E44" s="72" t="s">
        <v>96</v>
      </c>
      <c r="F44" s="413"/>
      <c r="G44" s="218">
        <f>IF(E42="","",E42*G43)</f>
        <v>0</v>
      </c>
      <c r="I44" s="435"/>
      <c r="J44" s="63" t="s">
        <v>142</v>
      </c>
      <c r="K44" s="271"/>
      <c r="L44" s="272"/>
      <c r="M44" s="272"/>
      <c r="N44" s="272"/>
      <c r="O44" s="273"/>
      <c r="P44" s="64">
        <f>SUM(K44:O44)</f>
        <v>0</v>
      </c>
      <c r="Q44" s="435"/>
    </row>
    <row r="45" spans="2:19">
      <c r="G45" s="45"/>
      <c r="H45" s="216"/>
      <c r="I45" s="436" t="s">
        <v>145</v>
      </c>
      <c r="J45" s="65" t="s">
        <v>144</v>
      </c>
      <c r="K45" s="274"/>
      <c r="L45" s="275"/>
      <c r="M45" s="275"/>
      <c r="N45" s="275"/>
      <c r="O45" s="276"/>
      <c r="P45" s="190">
        <f>SUM(K45:O45)</f>
        <v>0</v>
      </c>
      <c r="Q45" s="436" t="s">
        <v>143</v>
      </c>
    </row>
    <row r="46" spans="2:19">
      <c r="I46" s="435"/>
      <c r="J46" s="66" t="s">
        <v>142</v>
      </c>
      <c r="K46" s="277"/>
      <c r="L46" s="278"/>
      <c r="M46" s="278"/>
      <c r="N46" s="278"/>
      <c r="O46" s="279"/>
      <c r="P46" s="64">
        <f>SUM(K46:O46)</f>
        <v>0</v>
      </c>
      <c r="Q46" s="435"/>
    </row>
    <row r="47" spans="2:19">
      <c r="I47" s="48"/>
      <c r="J47" s="48"/>
      <c r="K47" s="48"/>
      <c r="L47" s="48"/>
      <c r="M47" s="48"/>
      <c r="N47" s="48"/>
      <c r="O47" s="48"/>
      <c r="P47" s="48"/>
      <c r="Q47" s="48"/>
    </row>
    <row r="48" spans="2:19" ht="16.5" customHeight="1">
      <c r="I48" s="426"/>
      <c r="J48" s="427"/>
      <c r="K48" s="427"/>
      <c r="L48" s="427"/>
      <c r="M48" s="427"/>
      <c r="N48" s="427"/>
      <c r="O48" s="427"/>
      <c r="P48" s="427"/>
      <c r="Q48" s="427"/>
      <c r="R48" s="49"/>
    </row>
    <row r="49" spans="2:18" ht="13.2" customHeight="1">
      <c r="I49" s="428"/>
      <c r="J49" s="429"/>
      <c r="K49" s="429"/>
      <c r="L49" s="429"/>
      <c r="M49" s="429"/>
      <c r="N49" s="429"/>
      <c r="O49" s="429"/>
      <c r="P49" s="429"/>
      <c r="Q49" s="429"/>
      <c r="R49" s="49"/>
    </row>
    <row r="50" spans="2:18">
      <c r="I50" s="430"/>
      <c r="J50" s="431"/>
      <c r="K50" s="431"/>
      <c r="L50" s="431"/>
      <c r="M50" s="431"/>
      <c r="N50" s="431"/>
      <c r="O50" s="431"/>
      <c r="P50" s="431"/>
      <c r="Q50" s="431"/>
      <c r="R50" s="49"/>
    </row>
    <row r="51" spans="2:18">
      <c r="K51" s="45"/>
    </row>
    <row r="52" spans="2:18">
      <c r="K52" s="45"/>
    </row>
    <row r="53" spans="2:18">
      <c r="K53" s="45"/>
    </row>
    <row r="54" spans="2:18" ht="14.4">
      <c r="B54" s="207" t="s">
        <v>95</v>
      </c>
      <c r="C54" s="207"/>
      <c r="D54" s="207"/>
      <c r="E54" s="33"/>
      <c r="F54" s="33"/>
      <c r="G54" s="33"/>
    </row>
    <row r="55" spans="2:18">
      <c r="B55" s="34" t="s">
        <v>140</v>
      </c>
      <c r="C55" s="34" t="s">
        <v>139</v>
      </c>
      <c r="D55" s="34" t="s">
        <v>75</v>
      </c>
      <c r="E55" s="35"/>
      <c r="F55" s="35"/>
      <c r="G55" s="35"/>
    </row>
    <row r="56" spans="2:18">
      <c r="B56" s="36">
        <v>1</v>
      </c>
      <c r="C56" s="36"/>
      <c r="D56" s="37"/>
      <c r="E56" s="38"/>
      <c r="F56" s="38"/>
      <c r="G56" s="38"/>
    </row>
    <row r="57" spans="2:18">
      <c r="B57" s="36">
        <v>2</v>
      </c>
      <c r="C57" s="36" t="s">
        <v>94</v>
      </c>
      <c r="D57" s="39">
        <v>13800</v>
      </c>
      <c r="E57" s="40"/>
      <c r="F57" s="40"/>
      <c r="G57" s="40"/>
    </row>
    <row r="58" spans="2:18">
      <c r="B58" s="36">
        <v>3</v>
      </c>
      <c r="C58" s="41" t="s">
        <v>93</v>
      </c>
      <c r="D58" s="39">
        <v>18100</v>
      </c>
      <c r="E58" s="40"/>
      <c r="F58" s="40"/>
      <c r="G58" s="40"/>
    </row>
    <row r="59" spans="2:18">
      <c r="B59" s="36">
        <v>4</v>
      </c>
      <c r="C59" s="41" t="s">
        <v>92</v>
      </c>
      <c r="D59" s="39">
        <v>43700</v>
      </c>
      <c r="E59" s="40"/>
      <c r="F59" s="40"/>
      <c r="G59" s="40"/>
    </row>
    <row r="60" spans="2:18">
      <c r="B60" s="36">
        <v>5</v>
      </c>
      <c r="C60" s="36" t="s">
        <v>91</v>
      </c>
      <c r="D60" s="39">
        <v>30600</v>
      </c>
      <c r="E60" s="40"/>
      <c r="F60" s="40"/>
      <c r="G60" s="40"/>
    </row>
    <row r="61" spans="2:18">
      <c r="B61" s="36">
        <v>6</v>
      </c>
      <c r="C61" s="36" t="s">
        <v>90</v>
      </c>
      <c r="D61" s="39">
        <v>11100</v>
      </c>
      <c r="E61" s="40"/>
      <c r="F61" s="40"/>
      <c r="G61" s="40"/>
    </row>
    <row r="62" spans="2:18">
      <c r="B62" s="36">
        <v>7</v>
      </c>
      <c r="C62" s="42" t="s">
        <v>89</v>
      </c>
      <c r="D62" s="43">
        <v>38000</v>
      </c>
      <c r="E62" s="44"/>
      <c r="F62" s="44"/>
      <c r="G62" s="44"/>
    </row>
    <row r="63" spans="2:18">
      <c r="B63" s="36">
        <v>8</v>
      </c>
      <c r="C63" s="42" t="s">
        <v>88</v>
      </c>
      <c r="D63" s="43">
        <v>10100</v>
      </c>
      <c r="E63" s="44"/>
      <c r="F63" s="44"/>
      <c r="G63" s="44"/>
    </row>
    <row r="64" spans="2:18">
      <c r="B64" s="36">
        <v>9</v>
      </c>
      <c r="C64" s="42" t="s">
        <v>87</v>
      </c>
      <c r="D64" s="43">
        <v>10200</v>
      </c>
      <c r="E64" s="44"/>
      <c r="F64" s="44"/>
      <c r="G64" s="44"/>
    </row>
    <row r="65" spans="2:7" ht="14.25" customHeight="1">
      <c r="B65" s="36">
        <v>10</v>
      </c>
      <c r="C65" s="42" t="s">
        <v>86</v>
      </c>
      <c r="D65" s="43">
        <v>11100</v>
      </c>
      <c r="E65" s="44"/>
      <c r="F65" s="44"/>
      <c r="G65" s="44"/>
    </row>
    <row r="66" spans="2:7">
      <c r="B66" s="36">
        <v>11</v>
      </c>
      <c r="C66" s="42" t="s">
        <v>85</v>
      </c>
      <c r="D66" s="43">
        <v>8600</v>
      </c>
      <c r="E66" s="44"/>
      <c r="F66" s="44"/>
      <c r="G66" s="44"/>
    </row>
    <row r="67" spans="2:7">
      <c r="B67" s="36">
        <v>12</v>
      </c>
      <c r="C67" s="42" t="s">
        <v>84</v>
      </c>
      <c r="D67" s="43">
        <v>9800</v>
      </c>
      <c r="E67" s="44"/>
      <c r="F67" s="44"/>
      <c r="G67" s="44"/>
    </row>
    <row r="68" spans="2:7">
      <c r="B68" s="36">
        <v>13</v>
      </c>
      <c r="C68" s="42" t="s">
        <v>83</v>
      </c>
      <c r="D68" s="43">
        <v>9700</v>
      </c>
      <c r="E68" s="44"/>
      <c r="F68" s="44"/>
      <c r="G68" s="44"/>
    </row>
    <row r="69" spans="2:7">
      <c r="B69" s="36">
        <v>14</v>
      </c>
      <c r="C69" s="42" t="s">
        <v>82</v>
      </c>
      <c r="D69" s="43">
        <v>1300</v>
      </c>
      <c r="E69" s="44"/>
      <c r="F69" s="44"/>
      <c r="G69" s="44"/>
    </row>
  </sheetData>
  <mergeCells count="77">
    <mergeCell ref="B30:B32"/>
    <mergeCell ref="C30:D32"/>
    <mergeCell ref="D22:E22"/>
    <mergeCell ref="C14:C17"/>
    <mergeCell ref="C18:C22"/>
    <mergeCell ref="D18:E18"/>
    <mergeCell ref="D19:E19"/>
    <mergeCell ref="D20:E20"/>
    <mergeCell ref="D21:E21"/>
    <mergeCell ref="D14:E14"/>
    <mergeCell ref="D15:E15"/>
    <mergeCell ref="D16:E16"/>
    <mergeCell ref="D17:E17"/>
    <mergeCell ref="B33:D33"/>
    <mergeCell ref="C37:D37"/>
    <mergeCell ref="B37:B40"/>
    <mergeCell ref="B34:B36"/>
    <mergeCell ref="C34:D34"/>
    <mergeCell ref="C40:D40"/>
    <mergeCell ref="C35:D35"/>
    <mergeCell ref="E41:G41"/>
    <mergeCell ref="E42:G42"/>
    <mergeCell ref="C36:D36"/>
    <mergeCell ref="I36:I39"/>
    <mergeCell ref="C38:D38"/>
    <mergeCell ref="C39:D39"/>
    <mergeCell ref="B41:D42"/>
    <mergeCell ref="I48:Q50"/>
    <mergeCell ref="F43:F44"/>
    <mergeCell ref="I42:J42"/>
    <mergeCell ref="I43:I44"/>
    <mergeCell ref="Q43:Q44"/>
    <mergeCell ref="I45:I46"/>
    <mergeCell ref="Q45:Q46"/>
    <mergeCell ref="I32:I35"/>
    <mergeCell ref="Q32:Q35"/>
    <mergeCell ref="I25:I26"/>
    <mergeCell ref="L25:L26"/>
    <mergeCell ref="E29:F29"/>
    <mergeCell ref="E30:G31"/>
    <mergeCell ref="I30:J30"/>
    <mergeCell ref="I31:J31"/>
    <mergeCell ref="F25:F26"/>
    <mergeCell ref="I23:K23"/>
    <mergeCell ref="L23:N23"/>
    <mergeCell ref="I24:K24"/>
    <mergeCell ref="L24:N24"/>
    <mergeCell ref="C23:E24"/>
    <mergeCell ref="F23:H23"/>
    <mergeCell ref="F24:H24"/>
    <mergeCell ref="C9:E9"/>
    <mergeCell ref="C10:C13"/>
    <mergeCell ref="D10:E10"/>
    <mergeCell ref="D11:E11"/>
    <mergeCell ref="D12:E12"/>
    <mergeCell ref="D13:E13"/>
    <mergeCell ref="O6:O8"/>
    <mergeCell ref="I7:I8"/>
    <mergeCell ref="J7:J8"/>
    <mergeCell ref="K7:K8"/>
    <mergeCell ref="Q2:S3"/>
    <mergeCell ref="L7:L8"/>
    <mergeCell ref="M7:M8"/>
    <mergeCell ref="N7:N8"/>
    <mergeCell ref="L6:N6"/>
    <mergeCell ref="P2:P3"/>
    <mergeCell ref="I5:J5"/>
    <mergeCell ref="L5:M5"/>
    <mergeCell ref="I6:K6"/>
    <mergeCell ref="D5:E5"/>
    <mergeCell ref="F5:G5"/>
    <mergeCell ref="F6:H6"/>
    <mergeCell ref="C6:C8"/>
    <mergeCell ref="D6:E8"/>
    <mergeCell ref="F7:F8"/>
    <mergeCell ref="G7:G8"/>
    <mergeCell ref="H7:H8"/>
  </mergeCells>
  <phoneticPr fontId="1"/>
  <dataValidations count="4">
    <dataValidation type="whole" imeMode="disabled" allowBlank="1" showInputMessage="1" showErrorMessage="1" error="研修業務管理費は0～10の間の整数で入力してください。" sqref="F14">
      <formula1>0</formula1>
      <formula2>10</formula2>
    </dataValidation>
    <dataValidation type="custom" imeMode="disabled" operator="greaterThanOrEqual" allowBlank="1" showInputMessage="1" showErrorMessage="1" error="・科目欄の使用機械名をリストから選択してください。_x000a_・育成研修の実施日数が上限となります（最大8日）。" sqref="G18">
      <formula1>AND(H18&lt;&gt;"",INT(G18)=G18,ISNUMBER(G18),G18&gt;=0)</formula1>
    </dataValidation>
    <dataValidation type="custom" imeMode="disabled" allowBlank="1" showInputMessage="1" showErrorMessage="1" error="・科目欄の使用機械名をリストから選択してください。_x000a_・育成研修の実施日数が上限となります（最大8日）。" sqref="F18 I18 L18">
      <formula1>AND(H18&lt;&gt;"",INT(F18)=F18,ISNUMBER(F18),F18&gt;=0,F18&lt;=8)</formula1>
    </dataValidation>
    <dataValidation imeMode="disabled" operator="greaterThanOrEqual" allowBlank="1" showInputMessage="1" showErrorMessage="1" error="・科目欄の使用機械名をリストから選択してください。_x000a_・育成研修の実施日数が上限となります（最大8日）。" sqref="J18"/>
  </dataValidations>
  <pageMargins left="0.70866141732283472" right="0.70866141732283472" top="0.6692913385826772" bottom="0.23622047244094491" header="0.51181102362204722" footer="0.19685039370078741"/>
  <pageSetup paperSize="9" scale="68" firstPageNumber="64" orientation="landscape" useFirstPageNumber="1" r:id="rId1"/>
  <headerFooter>
    <oddHeader>&amp;L&amp;14「緑の雇用」積算基礎表&amp;R&amp;10
改善計画書作成用</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3"/>
  <sheetViews>
    <sheetView view="pageBreakPreview" topLeftCell="A7" zoomScaleNormal="100" zoomScaleSheetLayoutView="100" workbookViewId="0">
      <selection activeCell="K3" sqref="K3"/>
    </sheetView>
  </sheetViews>
  <sheetFormatPr defaultColWidth="9" defaultRowHeight="13.2"/>
  <cols>
    <col min="1" max="1" width="2.77734375" style="1" customWidth="1"/>
    <col min="2" max="2" width="6.109375" style="3" customWidth="1"/>
    <col min="3" max="3" width="18" style="1" customWidth="1"/>
    <col min="4" max="4" width="17.77734375" style="1" bestFit="1" customWidth="1"/>
    <col min="5" max="5" width="16.109375" style="1" customWidth="1"/>
    <col min="6" max="6" width="15.21875" style="1" customWidth="1"/>
    <col min="7" max="7" width="14.88671875" style="1" customWidth="1"/>
    <col min="8" max="8" width="18.77734375" style="1" customWidth="1"/>
    <col min="9" max="16384" width="9" style="1"/>
  </cols>
  <sheetData>
    <row r="1" spans="1:12" ht="30" customHeight="1">
      <c r="B1" s="101" t="s">
        <v>266</v>
      </c>
    </row>
    <row r="2" spans="1:12" ht="38.25" customHeight="1">
      <c r="A2" s="194"/>
      <c r="B2" s="195" t="s">
        <v>25</v>
      </c>
      <c r="C2" s="194"/>
      <c r="D2" s="194"/>
      <c r="E2" s="194"/>
      <c r="F2" s="459" t="str">
        <f>'⑥－1様式2の3,4作成資料'!U5</f>
        <v>○○林業</v>
      </c>
      <c r="G2" s="459"/>
      <c r="H2" s="459"/>
    </row>
    <row r="3" spans="1:12" ht="33" customHeight="1">
      <c r="A3" s="194" t="s">
        <v>24</v>
      </c>
      <c r="B3" s="460" t="s">
        <v>23</v>
      </c>
      <c r="C3" s="460"/>
      <c r="D3" s="460"/>
      <c r="E3" s="194"/>
      <c r="F3" s="194"/>
      <c r="G3" s="194"/>
      <c r="H3" s="196" t="s">
        <v>22</v>
      </c>
    </row>
    <row r="4" spans="1:12" ht="28.5" customHeight="1">
      <c r="A4" s="194"/>
      <c r="B4" s="458" t="s">
        <v>21</v>
      </c>
      <c r="C4" s="461" t="s">
        <v>20</v>
      </c>
      <c r="D4" s="461" t="s">
        <v>19</v>
      </c>
      <c r="E4" s="461"/>
      <c r="F4" s="461"/>
      <c r="G4" s="461"/>
      <c r="H4" s="461"/>
    </row>
    <row r="5" spans="1:12" ht="44.25" customHeight="1">
      <c r="A5" s="194"/>
      <c r="B5" s="458"/>
      <c r="C5" s="461"/>
      <c r="D5" s="191" t="s">
        <v>18</v>
      </c>
      <c r="E5" s="191" t="s">
        <v>17</v>
      </c>
      <c r="F5" s="191" t="s">
        <v>16</v>
      </c>
      <c r="G5" s="191" t="s">
        <v>15</v>
      </c>
      <c r="H5" s="191" t="s">
        <v>14</v>
      </c>
    </row>
    <row r="6" spans="1:12" ht="36" customHeight="1">
      <c r="A6" s="194"/>
      <c r="B6" s="458" t="s">
        <v>13</v>
      </c>
      <c r="C6" s="191" t="s">
        <v>7</v>
      </c>
      <c r="D6" s="192">
        <f>'⑥-2 資金積算【リンク元】'!$D$63</f>
        <v>0</v>
      </c>
      <c r="E6" s="192">
        <f>'⑥-2 資金積算【リンク元】'!$D$64</f>
        <v>0</v>
      </c>
      <c r="F6" s="192">
        <f>'⑥-2 資金積算【リンク元】'!$D$65</f>
        <v>0</v>
      </c>
      <c r="G6" s="192">
        <f>'⑥-2 資金積算【リンク元】'!$D$66</f>
        <v>0</v>
      </c>
      <c r="H6" s="193">
        <f>SUM(D6:G6)</f>
        <v>0</v>
      </c>
      <c r="I6" s="2"/>
      <c r="J6" s="2"/>
      <c r="K6" s="2"/>
      <c r="L6" s="2"/>
    </row>
    <row r="7" spans="1:12" ht="36" customHeight="1">
      <c r="A7" s="194"/>
      <c r="B7" s="458"/>
      <c r="C7" s="191" t="s">
        <v>6</v>
      </c>
      <c r="D7" s="192">
        <f>'⑥-2 資金積算【リンク元】'!$D$108</f>
        <v>0</v>
      </c>
      <c r="E7" s="192">
        <f>'⑥-2 資金積算【リンク元】'!$D$109</f>
        <v>0</v>
      </c>
      <c r="F7" s="192">
        <f>'⑥-2 資金積算【リンク元】'!$D$110</f>
        <v>0</v>
      </c>
      <c r="G7" s="192">
        <f>'⑥-2 資金積算【リンク元】'!$D$111</f>
        <v>0</v>
      </c>
      <c r="H7" s="193">
        <f>SUM(D7:G7)</f>
        <v>0</v>
      </c>
      <c r="I7" s="2"/>
      <c r="J7" s="2"/>
      <c r="K7" s="2"/>
      <c r="L7" s="2"/>
    </row>
    <row r="8" spans="1:12" ht="36" customHeight="1">
      <c r="A8" s="194"/>
      <c r="B8" s="458"/>
      <c r="C8" s="191" t="s">
        <v>5</v>
      </c>
      <c r="D8" s="193">
        <f>SUM(D6:D7)</f>
        <v>0</v>
      </c>
      <c r="E8" s="193">
        <f>SUM(E6:E7)</f>
        <v>0</v>
      </c>
      <c r="F8" s="193">
        <f>SUM(F6:F7)</f>
        <v>0</v>
      </c>
      <c r="G8" s="193">
        <f>SUM(G6:G7)</f>
        <v>0</v>
      </c>
      <c r="H8" s="193">
        <f>SUM(H6:H7)</f>
        <v>0</v>
      </c>
      <c r="I8" s="2"/>
      <c r="J8" s="2"/>
      <c r="K8" s="2"/>
      <c r="L8" s="2"/>
    </row>
    <row r="9" spans="1:12" ht="36" customHeight="1">
      <c r="A9" s="194"/>
      <c r="B9" s="458" t="s">
        <v>12</v>
      </c>
      <c r="C9" s="191" t="s">
        <v>7</v>
      </c>
      <c r="D9" s="192">
        <f>'⑥-2 資金積算【リンク元】'!$E$63</f>
        <v>0</v>
      </c>
      <c r="E9" s="192">
        <f>'⑥-2 資金積算【リンク元】'!$E$64</f>
        <v>0</v>
      </c>
      <c r="F9" s="192">
        <f>'⑥-2 資金積算【リンク元】'!$E$65</f>
        <v>0</v>
      </c>
      <c r="G9" s="192">
        <f>'⑥-2 資金積算【リンク元】'!$E$66</f>
        <v>0</v>
      </c>
      <c r="H9" s="193">
        <f>SUM(D9:G9)</f>
        <v>0</v>
      </c>
      <c r="I9" s="2"/>
      <c r="J9" s="2"/>
      <c r="K9" s="2"/>
      <c r="L9" s="2"/>
    </row>
    <row r="10" spans="1:12" ht="36" customHeight="1">
      <c r="A10" s="194"/>
      <c r="B10" s="458"/>
      <c r="C10" s="191" t="s">
        <v>6</v>
      </c>
      <c r="D10" s="192">
        <f>'⑥-2 資金積算【リンク元】'!$E$108</f>
        <v>0</v>
      </c>
      <c r="E10" s="192">
        <f>'⑥-2 資金積算【リンク元】'!$E$109</f>
        <v>0</v>
      </c>
      <c r="F10" s="192">
        <f>'⑥-2 資金積算【リンク元】'!$E$110</f>
        <v>0</v>
      </c>
      <c r="G10" s="192">
        <f>'⑥-2 資金積算【リンク元】'!$E$111</f>
        <v>0</v>
      </c>
      <c r="H10" s="193">
        <f>SUM(D10:G10)</f>
        <v>0</v>
      </c>
      <c r="I10" s="2"/>
      <c r="J10" s="2"/>
      <c r="K10" s="2"/>
      <c r="L10" s="2"/>
    </row>
    <row r="11" spans="1:12" ht="36" customHeight="1">
      <c r="A11" s="194"/>
      <c r="B11" s="458"/>
      <c r="C11" s="191" t="s">
        <v>5</v>
      </c>
      <c r="D11" s="193">
        <f>SUM(D9:D10)</f>
        <v>0</v>
      </c>
      <c r="E11" s="193">
        <f>SUM(E9:E10)</f>
        <v>0</v>
      </c>
      <c r="F11" s="193">
        <f>SUM(F9:F10)</f>
        <v>0</v>
      </c>
      <c r="G11" s="193">
        <f>SUM(G9:G10)</f>
        <v>0</v>
      </c>
      <c r="H11" s="193">
        <f>SUM(H9:H10)</f>
        <v>0</v>
      </c>
      <c r="I11" s="2"/>
      <c r="J11" s="2"/>
      <c r="K11" s="2"/>
      <c r="L11" s="2"/>
    </row>
    <row r="12" spans="1:12" ht="36" customHeight="1">
      <c r="A12" s="194"/>
      <c r="B12" s="458" t="s">
        <v>11</v>
      </c>
      <c r="C12" s="191" t="s">
        <v>7</v>
      </c>
      <c r="D12" s="192">
        <f>'⑥-2 資金積算【リンク元】'!$F$63</f>
        <v>0</v>
      </c>
      <c r="E12" s="192">
        <f>'⑥-2 資金積算【リンク元】'!$F$64</f>
        <v>0</v>
      </c>
      <c r="F12" s="192">
        <f>'⑥-2 資金積算【リンク元】'!$F$65</f>
        <v>0</v>
      </c>
      <c r="G12" s="192">
        <f>'⑥-2 資金積算【リンク元】'!$F$66</f>
        <v>0</v>
      </c>
      <c r="H12" s="193">
        <f>SUM(D12:G12)</f>
        <v>0</v>
      </c>
      <c r="I12" s="2"/>
      <c r="J12" s="2"/>
      <c r="K12" s="2"/>
      <c r="L12" s="2"/>
    </row>
    <row r="13" spans="1:12" ht="36" customHeight="1">
      <c r="A13" s="194"/>
      <c r="B13" s="458"/>
      <c r="C13" s="191" t="s">
        <v>6</v>
      </c>
      <c r="D13" s="192">
        <f>'⑥-2 資金積算【リンク元】'!$F$108</f>
        <v>0</v>
      </c>
      <c r="E13" s="192">
        <f>'⑥-2 資金積算【リンク元】'!$F$109</f>
        <v>0</v>
      </c>
      <c r="F13" s="192">
        <f>'⑥-2 資金積算【リンク元】'!$F$110</f>
        <v>0</v>
      </c>
      <c r="G13" s="192">
        <f>'⑥-2 資金積算【リンク元】'!$F$111</f>
        <v>0</v>
      </c>
      <c r="H13" s="193">
        <f>SUM(D13:G13)</f>
        <v>0</v>
      </c>
      <c r="I13" s="2"/>
      <c r="J13" s="2"/>
      <c r="K13" s="2"/>
      <c r="L13" s="2"/>
    </row>
    <row r="14" spans="1:12" ht="36" customHeight="1">
      <c r="A14" s="194"/>
      <c r="B14" s="458"/>
      <c r="C14" s="191" t="s">
        <v>5</v>
      </c>
      <c r="D14" s="193">
        <f>SUM(D12:D13)</f>
        <v>0</v>
      </c>
      <c r="E14" s="193">
        <f>SUM(E12:E13)</f>
        <v>0</v>
      </c>
      <c r="F14" s="193">
        <f>SUM(F12:F13)</f>
        <v>0</v>
      </c>
      <c r="G14" s="193">
        <f>SUM(G12:G13)</f>
        <v>0</v>
      </c>
      <c r="H14" s="193">
        <f t="shared" ref="H14" si="0">SUM(H12:H13)</f>
        <v>0</v>
      </c>
      <c r="I14" s="2"/>
      <c r="J14" s="2"/>
      <c r="K14" s="2"/>
      <c r="L14" s="2"/>
    </row>
    <row r="15" spans="1:12" ht="36" customHeight="1">
      <c r="A15" s="194"/>
      <c r="B15" s="458" t="s">
        <v>10</v>
      </c>
      <c r="C15" s="191" t="s">
        <v>7</v>
      </c>
      <c r="D15" s="192">
        <f>'⑥-2 資金積算【リンク元】'!$G$63</f>
        <v>0</v>
      </c>
      <c r="E15" s="192">
        <f>'⑥-2 資金積算【リンク元】'!$G$64</f>
        <v>0</v>
      </c>
      <c r="F15" s="192">
        <f>'⑥-2 資金積算【リンク元】'!$G$65</f>
        <v>0</v>
      </c>
      <c r="G15" s="192">
        <f>'⑥-2 資金積算【リンク元】'!$G$66</f>
        <v>0</v>
      </c>
      <c r="H15" s="193">
        <f>SUM(D15:G15)</f>
        <v>0</v>
      </c>
      <c r="I15" s="2"/>
      <c r="J15" s="2"/>
      <c r="K15" s="2"/>
      <c r="L15" s="2"/>
    </row>
    <row r="16" spans="1:12" ht="36" customHeight="1">
      <c r="A16" s="194"/>
      <c r="B16" s="458"/>
      <c r="C16" s="191" t="s">
        <v>6</v>
      </c>
      <c r="D16" s="192">
        <f>'⑥-2 資金積算【リンク元】'!$G$108</f>
        <v>0</v>
      </c>
      <c r="E16" s="192">
        <f>'⑥-2 資金積算【リンク元】'!$G$109</f>
        <v>0</v>
      </c>
      <c r="F16" s="192">
        <f>'⑥-2 資金積算【リンク元】'!$G$110</f>
        <v>0</v>
      </c>
      <c r="G16" s="192">
        <f>'⑥-2 資金積算【リンク元】'!$G$111</f>
        <v>0</v>
      </c>
      <c r="H16" s="193">
        <f>SUM(D16:G16)</f>
        <v>0</v>
      </c>
      <c r="I16" s="2"/>
      <c r="J16" s="2"/>
      <c r="K16" s="2"/>
      <c r="L16" s="2"/>
    </row>
    <row r="17" spans="1:12" ht="36" customHeight="1">
      <c r="A17" s="194"/>
      <c r="B17" s="458"/>
      <c r="C17" s="191" t="s">
        <v>5</v>
      </c>
      <c r="D17" s="193">
        <f>SUM(D15:D16)</f>
        <v>0</v>
      </c>
      <c r="E17" s="193">
        <f>SUM(E15:E16)</f>
        <v>0</v>
      </c>
      <c r="F17" s="193">
        <f>SUM(F15:F16)</f>
        <v>0</v>
      </c>
      <c r="G17" s="193">
        <f>SUM(G15:G16)</f>
        <v>0</v>
      </c>
      <c r="H17" s="193">
        <f t="shared" ref="H17" si="1">SUM(H15:H16)</f>
        <v>0</v>
      </c>
      <c r="I17" s="2"/>
      <c r="J17" s="2"/>
      <c r="K17" s="2"/>
      <c r="L17" s="2"/>
    </row>
    <row r="18" spans="1:12" ht="36" customHeight="1">
      <c r="A18" s="194"/>
      <c r="B18" s="458" t="s">
        <v>9</v>
      </c>
      <c r="C18" s="191" t="s">
        <v>7</v>
      </c>
      <c r="D18" s="192">
        <f>'⑥-2 資金積算【リンク元】'!$H$63</f>
        <v>0</v>
      </c>
      <c r="E18" s="192">
        <f>'⑥-2 資金積算【リンク元】'!$H$64</f>
        <v>0</v>
      </c>
      <c r="F18" s="192">
        <f>'⑥-2 資金積算【リンク元】'!$H$65</f>
        <v>0</v>
      </c>
      <c r="G18" s="192">
        <f>'⑥-2 資金積算【リンク元】'!$H$66</f>
        <v>0</v>
      </c>
      <c r="H18" s="193">
        <f>SUM(D18:G18)</f>
        <v>0</v>
      </c>
      <c r="I18" s="2"/>
      <c r="J18" s="2"/>
      <c r="K18" s="2"/>
      <c r="L18" s="2"/>
    </row>
    <row r="19" spans="1:12" ht="36" customHeight="1">
      <c r="A19" s="194"/>
      <c r="B19" s="458"/>
      <c r="C19" s="191" t="s">
        <v>6</v>
      </c>
      <c r="D19" s="192">
        <f>'⑥-2 資金積算【リンク元】'!$H$108</f>
        <v>0</v>
      </c>
      <c r="E19" s="192">
        <f>'⑥-2 資金積算【リンク元】'!$H$109</f>
        <v>0</v>
      </c>
      <c r="F19" s="192">
        <f>'⑥-2 資金積算【リンク元】'!$H$110</f>
        <v>0</v>
      </c>
      <c r="G19" s="192">
        <f>'⑥-2 資金積算【リンク元】'!$H$111</f>
        <v>0</v>
      </c>
      <c r="H19" s="193">
        <f>SUM(D19:G19)</f>
        <v>0</v>
      </c>
      <c r="I19" s="2"/>
      <c r="J19" s="2"/>
      <c r="K19" s="2"/>
      <c r="L19" s="2"/>
    </row>
    <row r="20" spans="1:12" ht="36" customHeight="1">
      <c r="A20" s="194"/>
      <c r="B20" s="458"/>
      <c r="C20" s="191" t="s">
        <v>5</v>
      </c>
      <c r="D20" s="193">
        <f>SUM(D18:D19)</f>
        <v>0</v>
      </c>
      <c r="E20" s="193">
        <f>SUM(E18:E19)</f>
        <v>0</v>
      </c>
      <c r="F20" s="193">
        <f>SUM(F18:F19)</f>
        <v>0</v>
      </c>
      <c r="G20" s="193">
        <f>SUM(G18:G19)</f>
        <v>0</v>
      </c>
      <c r="H20" s="193">
        <f>SUM(H18:H19)</f>
        <v>0</v>
      </c>
      <c r="I20" s="2"/>
      <c r="J20" s="2"/>
      <c r="K20" s="2"/>
      <c r="L20" s="2"/>
    </row>
    <row r="21" spans="1:12" ht="36" customHeight="1">
      <c r="A21" s="194"/>
      <c r="B21" s="458" t="s">
        <v>8</v>
      </c>
      <c r="C21" s="191" t="s">
        <v>7</v>
      </c>
      <c r="D21" s="193">
        <f>D6+D9+D12+D15+D18</f>
        <v>0</v>
      </c>
      <c r="E21" s="193">
        <f>E6+E9+E12+E15+E18</f>
        <v>0</v>
      </c>
      <c r="F21" s="193">
        <f>F6+F9+F12+F15+F18</f>
        <v>0</v>
      </c>
      <c r="G21" s="193">
        <f>G6+G9+G12+G15+G18</f>
        <v>0</v>
      </c>
      <c r="H21" s="193">
        <f>SUM(D21:G21)</f>
        <v>0</v>
      </c>
      <c r="I21" s="2"/>
      <c r="J21" s="2"/>
      <c r="K21" s="2"/>
      <c r="L21" s="2"/>
    </row>
    <row r="22" spans="1:12" ht="36" customHeight="1">
      <c r="A22" s="194"/>
      <c r="B22" s="458"/>
      <c r="C22" s="191" t="s">
        <v>6</v>
      </c>
      <c r="D22" s="193">
        <f>D7+D10+D13+D16+D19</f>
        <v>0</v>
      </c>
      <c r="E22" s="193">
        <f>E7+E10+E13+E16+E19</f>
        <v>0</v>
      </c>
      <c r="F22" s="193">
        <f t="shared" ref="F22" si="2">F7+F10+F13+F16+F19</f>
        <v>0</v>
      </c>
      <c r="G22" s="193">
        <f>G7+G10+G13+G16+G19</f>
        <v>0</v>
      </c>
      <c r="H22" s="193">
        <f>SUM(D22:G22)</f>
        <v>0</v>
      </c>
      <c r="I22" s="2"/>
      <c r="J22" s="2"/>
      <c r="K22" s="2"/>
      <c r="L22" s="2"/>
    </row>
    <row r="23" spans="1:12" ht="36" customHeight="1">
      <c r="A23" s="194"/>
      <c r="B23" s="458"/>
      <c r="C23" s="191" t="s">
        <v>5</v>
      </c>
      <c r="D23" s="193">
        <f>SUM(D21:D22)</f>
        <v>0</v>
      </c>
      <c r="E23" s="193">
        <f>SUM(E21:E22)</f>
        <v>0</v>
      </c>
      <c r="F23" s="193">
        <f>SUM(F21:F22)</f>
        <v>0</v>
      </c>
      <c r="G23" s="193">
        <f>SUM(G21:G22)</f>
        <v>0</v>
      </c>
      <c r="H23" s="193">
        <f>SUM(H21:H22)</f>
        <v>0</v>
      </c>
      <c r="I23" s="2"/>
      <c r="J23" s="2"/>
      <c r="K23" s="2"/>
      <c r="L23" s="2"/>
    </row>
  </sheetData>
  <sheetProtection password="CE28" sheet="1" formatCells="0" formatColumns="0" formatRows="0" insertColumns="0" insertRows="0" insertHyperlinks="0" deleteColumns="0" deleteRows="0" sort="0" autoFilter="0" pivotTables="0"/>
  <mergeCells count="11">
    <mergeCell ref="B21:B23"/>
    <mergeCell ref="F2:H2"/>
    <mergeCell ref="B3:D3"/>
    <mergeCell ref="B4:B5"/>
    <mergeCell ref="C4:C5"/>
    <mergeCell ref="D4:H4"/>
    <mergeCell ref="B6:B8"/>
    <mergeCell ref="B9:B11"/>
    <mergeCell ref="B12:B14"/>
    <mergeCell ref="B15:B17"/>
    <mergeCell ref="B18:B20"/>
  </mergeCells>
  <phoneticPr fontId="1"/>
  <pageMargins left="0.70866141732283472" right="0.70866141732283472" top="0.74803149606299213" bottom="0.74803149606299213" header="0.31496062992125984" footer="0.31496062992125984"/>
  <pageSetup paperSize="9" scale="81" firstPageNumber="65" orientation="portrait" useFirstPageNumber="1" r:id="rId1"/>
  <headerFooter>
    <oddHeader>&amp;R
&amp;14様式４　別紙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⑥－1様式2の3,4作成資料</vt:lpstr>
      <vt:lpstr>⑥-2 資金積算【リンク元】</vt:lpstr>
      <vt:lpstr>⑥-3　緑の雇用積算_</vt:lpstr>
      <vt:lpstr>様式4の4（3）ウ　資金調達方法【リンク先】</vt:lpstr>
      <vt:lpstr>'⑥－1様式2の3,4作成資料'!Print_Area</vt:lpstr>
      <vt:lpstr>'⑥-2 資金積算【リンク元】'!Print_Area</vt:lpstr>
      <vt:lpstr>'⑥-3　緑の雇用積算_'!Print_Area</vt:lpstr>
      <vt:lpstr>'様式4の4（3）ウ　資金調達方法【リンク先】'!Print_Area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2023-05-31T08:30:32Z</cp:lastPrinted>
  <dcterms:created xsi:type="dcterms:W3CDTF">2016-07-06T02:52:28Z</dcterms:created>
  <dcterms:modified xsi:type="dcterms:W3CDTF">2023-05-31T08:43:56Z</dcterms:modified>
</cp:coreProperties>
</file>