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環境水道課\R５年度\上水道事業_05\調査・照会\R060118_Fwd 【山梨県市町村課：25〆】公営企業に係る経営比較分析表（令和４年度）の分析等について（依頼）\【経営比較分析表】2022_194247_47_010\"/>
    </mc:Choice>
  </mc:AlternateContent>
  <workbookProtection workbookAlgorithmName="SHA-512" workbookHashValue="exG7oB6tZxqzZf11xeh/If3OASiCzsCXliZjqcgLiMPxmOVB/kKmJ8Ow8C4Yr1QLcHJBCuxcZIzry3Xio6/XjQ==" workbookSaltValue="TPRh62lSOA7TCiJpHbf26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H85" i="4"/>
  <c r="E85" i="4"/>
  <c r="BB10" i="4"/>
  <c r="AT10" i="4"/>
  <c r="AL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<sst xmlns="http://schemas.openxmlformats.org/spreadsheetml/2006/main" count="233" uniqueCount="118">
  <si>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</si>
  <si>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</si>
  <si>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</si>
  <si>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</si>
  <si>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</si>
  <si>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</si>
  <si>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</si>
  <si>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</si>
  <si>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</si>
  <si>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</si>
  <si>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</si>
  <si>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</si>
  <si>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</si>
  <si>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</si>
  <si>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</si>
  <si>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</si>
  <si>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</si>
  <si>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</si>
  <si>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</si>
  <si>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</si>
  <si>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</si>
  <si>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</si>
  <si>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</si>
  <si>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</si>
  <si>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</si>
  <si>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</si>
  <si>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</si>
  <si>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</si>
  <si>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</si>
  <si>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</si>
  <si>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</si>
  <si>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</si>
  <si>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</si>
  <si>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</si>
  <si>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</si>
  <si>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</si>
  <si>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</si>
  <si>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</si>
  <si>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</si>
  <si>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</si>
  <si>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</si>
  <si>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</si>
  <si>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</si>
  <si>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</si>
  <si>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</si>
  <si>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</si>
  <si>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</si>
  <si>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</si>
  <si>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</si>
  <si>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</si>
  <si>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</si>
  <si>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</si>
  <si>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</si>
  <si>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</si>
  <si>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</si>
  <si>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</si>
  <si>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</si>
  <si>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</si>
  <si>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</si>
  <si>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</si>
  <si>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</si>
  <si>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</si>
  <si>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</si>
  <si>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</si>
  <si>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</si>
  <si>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</si>
  <si>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</si>
  <si>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</si>
  <si>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</si>
  <si>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</si>
  <si>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</si>
  <si>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</si>
  <si>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</si>
  <si>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</si>
  <si>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</si>
  <si>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</si>
  <si>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</si>
  <si>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</si>
  <si>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</si>
  <si>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</si>
  <si>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</si>
  <si>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</si>
  <si>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</si>
  <si>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</si>
  <si>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</si>
  <si>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</si>
  <si>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</si>
  <si>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</si>
  <si>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</si>
  <si>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</si>
  <si>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</si>
  <si>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</si>
  <si>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</si>
  <si>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</si>
  <si>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</si>
  <si>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</si>
  <si>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忍野村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</si>
  <si>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</si>
  <si>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</si>
  <si>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</si>
  <si>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</si>
  <si>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</si>
  <si>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</si>
  <si>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</si>
  <si>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</si>
  <si>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</si>
  <si>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</si>
  <si>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</si>
  <si>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</si>
  <si>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</si>
  <si>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</si>
  <si>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</si>
  <si>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</si>
  <si>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</si>
  <si>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</si>
  <si>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類似団体と比較すると、収益的収支比率が高く、一見して健全な状況であるといえるが、給水収益だけでは費用がまかないきれず、それ以外の収入に依存している状況である。
　また、令和２年度より地方公営企業法適用のため業務委託を行っており、それに伴い一般会計繰入金が増加した結果、給水原価も増加し、料金回収率は低下している。
　更なる経営改善を図るため、施設利用率の改善や有収率の維持向上に努める必要がある。</t>
    <phoneticPr fontId="4"/>
  </si>
  <si>
    <t xml:space="preserve"> 平成１９年度に完成、稼働した施設であるため、老朽化の面においては当面の間は更新の必要はないが、いずれ訪れる更新を見据えたうえで経営を行う必要がある。</t>
    <phoneticPr fontId="4"/>
  </si>
  <si>
    <t>　料金収入のみで運営が難しいため、有収率、料金回収率を更に上げ、経営健全化の継続、向上に努め、近隣市町村と情報共有を行い、経営改善を図る必要がある。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</si>
</sst>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4-4667-BE80-C69F3F224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4-4667-BE80-C69F3F224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38.24</c:v>
                </c:pt>
                <c:pt idx="1">
                  <c:v>37.46</c:v>
                </c:pt>
                <c:pt idx="2">
                  <c:v>33.619999999999997</c:v>
                </c:pt>
                <c:pt idx="3">
                  <c:v>38.9</c:v>
                </c:pt>
                <c:pt idx="4">
                  <c:v>39.369999999999997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5-4565-B3D7-011CAA33D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5-4565-B3D7-011CAA33D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88.65</c:v>
                </c:pt>
                <c:pt idx="1">
                  <c:v>76.790000000000006</c:v>
                </c:pt>
                <c:pt idx="2">
                  <c:v>87</c:v>
                </c:pt>
                <c:pt idx="3">
                  <c:v>75.5</c:v>
                </c:pt>
                <c:pt idx="4">
                  <c:v>88.97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5-4B4F-AEAC-A6FFB924D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5-4B4F-AEAC-A6FFB924D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100.02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0-46E3-ADE6-59C8489C6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0-46E3-ADE6-59C8489C6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0-48C4-B605-E2A7AA0A5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0-48C4-B605-E2A7AA0A5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6-4583-921A-3E7BD1D4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6-4583-921A-3E7BD1D4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D-42D2-80B4-852CD98B3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D-42D2-80B4-852CD98B3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8-42A0-9792-7A39CCAF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8-42A0-9792-7A39CCAF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B-458C-A3BD-8DB91371C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B-458C-A3BD-8DB91371C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54.77</c:v>
                </c:pt>
                <c:pt idx="1">
                  <c:v>25.64</c:v>
                </c:pt>
                <c:pt idx="2">
                  <c:v>18.739999999999998</c:v>
                </c:pt>
                <c:pt idx="3">
                  <c:v>17.239999999999998</c:v>
                </c:pt>
                <c:pt idx="4">
                  <c:v>12.07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5-4E0E-BBA4-0B9B05BC7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5-4E0E-BBA4-0B9B05BC7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142.72999999999999</c:v>
                </c:pt>
                <c:pt idx="1">
                  <c:v>308.04000000000002</c:v>
                </c:pt>
                <c:pt idx="2">
                  <c:v>454.34</c:v>
                </c:pt>
                <c:pt idx="3">
                  <c:v>478.62</c:v>
                </c:pt>
                <c:pt idx="4">
                  <c:v>692.4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2-4112-9CEA-12CAD3C14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2-4112-9CEA-12CAD3C14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3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山梨県　忍野村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9799</v>
      </c>
      <c r="AM8" s="37"/>
      <c r="AN8" s="37"/>
      <c r="AO8" s="37"/>
      <c r="AP8" s="37"/>
      <c r="AQ8" s="37"/>
      <c r="AR8" s="37"/>
      <c r="AS8" s="37"/>
      <c r="AT8" s="38">
        <f>データ!$S$6</f>
        <v>25.05</v>
      </c>
      <c r="AU8" s="38"/>
      <c r="AV8" s="38"/>
      <c r="AW8" s="38"/>
      <c r="AX8" s="38"/>
      <c r="AY8" s="38"/>
      <c r="AZ8" s="38"/>
      <c r="BA8" s="38"/>
      <c r="BB8" s="38">
        <f>データ!$T$6</f>
        <v>391.18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2.1</v>
      </c>
      <c r="Q10" s="38"/>
      <c r="R10" s="38"/>
      <c r="S10" s="38"/>
      <c r="T10" s="38"/>
      <c r="U10" s="38"/>
      <c r="V10" s="38"/>
      <c r="W10" s="37">
        <f>データ!$Q$6</f>
        <v>1100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205</v>
      </c>
      <c r="AM10" s="37"/>
      <c r="AN10" s="37"/>
      <c r="AO10" s="37"/>
      <c r="AP10" s="37"/>
      <c r="AQ10" s="37"/>
      <c r="AR10" s="37"/>
      <c r="AS10" s="37"/>
      <c r="AT10" s="38">
        <f>データ!$V$6</f>
        <v>0.32</v>
      </c>
      <c r="AU10" s="38"/>
      <c r="AV10" s="38"/>
      <c r="AW10" s="38"/>
      <c r="AX10" s="38"/>
      <c r="AY10" s="38"/>
      <c r="AZ10" s="38"/>
      <c r="BA10" s="38"/>
      <c r="BB10" s="38">
        <f>データ!$W$6</f>
        <v>640.63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116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117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42</v>
      </c>
      <c r="N85" s="13" t="s">
        <v>42</v>
      </c>
      <c r="O85" s="13" t="str">
        <f>データ!EN6</f>
        <v>【0.52】</v>
      </c>
    </row>
  </sheetData>
  <sheetProtection algorithmName="SHA-512" hashValue="f/q/rg+xhIDHLVx2tYpvZALW25AzTD8dc4NITUhO35nKD19Q7taZ/bVGOEOj4HFMAsVnNu86O9hmb3bO1Sg+Hw==" saltValue="HK7htKSejO+cmqEAYSllr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2022</v>
      </c>
      <c r="C6" s="20">
        <f t="shared" ref="C6:W6" si="3">C7</f>
        <v>194247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山梨県　忍野村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2.1</v>
      </c>
      <c r="Q6" s="21">
        <f t="shared" si="3"/>
        <v>1100</v>
      </c>
      <c r="R6" s="21">
        <f t="shared" si="3"/>
        <v>9799</v>
      </c>
      <c r="S6" s="21">
        <f t="shared" si="3"/>
        <v>25.05</v>
      </c>
      <c r="T6" s="21">
        <f t="shared" si="3"/>
        <v>391.18</v>
      </c>
      <c r="U6" s="21">
        <f t="shared" si="3"/>
        <v>205</v>
      </c>
      <c r="V6" s="21">
        <f t="shared" si="3"/>
        <v>0.32</v>
      </c>
      <c r="W6" s="21">
        <f t="shared" si="3"/>
        <v>640.63</v>
      </c>
      <c r="X6" s="22">
        <f>IF(X7="",NA(),X7)</f>
        <v>100</v>
      </c>
      <c r="Y6" s="22">
        <f t="shared" ref="Y6:AG6" si="4">IF(Y7="",NA(),Y7)</f>
        <v>100.02</v>
      </c>
      <c r="Z6" s="22">
        <f t="shared" si="4"/>
        <v>100</v>
      </c>
      <c r="AA6" s="22">
        <f t="shared" si="4"/>
        <v>100</v>
      </c>
      <c r="AB6" s="22">
        <f t="shared" si="4"/>
        <v>100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1">
        <f>IF(BE7="",NA(),BE7)</f>
        <v>0</v>
      </c>
      <c r="BF6" s="21">
        <f t="shared" ref="BF6:BN6" si="7">IF(BF7="",NA(),BF7)</f>
        <v>0</v>
      </c>
      <c r="BG6" s="21">
        <f t="shared" si="7"/>
        <v>0</v>
      </c>
      <c r="BH6" s="21">
        <f t="shared" si="7"/>
        <v>0</v>
      </c>
      <c r="BI6" s="21">
        <f t="shared" si="7"/>
        <v>0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54.77</v>
      </c>
      <c r="BQ6" s="22">
        <f t="shared" ref="BQ6:BY6" si="8">IF(BQ7="",NA(),BQ7)</f>
        <v>25.64</v>
      </c>
      <c r="BR6" s="22">
        <f t="shared" si="8"/>
        <v>18.739999999999998</v>
      </c>
      <c r="BS6" s="22">
        <f t="shared" si="8"/>
        <v>17.239999999999998</v>
      </c>
      <c r="BT6" s="22">
        <f t="shared" si="8"/>
        <v>12.07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142.72999999999999</v>
      </c>
      <c r="CB6" s="22">
        <f t="shared" ref="CB6:CJ6" si="9">IF(CB7="",NA(),CB7)</f>
        <v>308.04000000000002</v>
      </c>
      <c r="CC6" s="22">
        <f t="shared" si="9"/>
        <v>454.34</v>
      </c>
      <c r="CD6" s="22">
        <f t="shared" si="9"/>
        <v>478.62</v>
      </c>
      <c r="CE6" s="22">
        <f t="shared" si="9"/>
        <v>692.4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38.24</v>
      </c>
      <c r="CM6" s="22">
        <f t="shared" ref="CM6:CU6" si="10">IF(CM7="",NA(),CM7)</f>
        <v>37.46</v>
      </c>
      <c r="CN6" s="22">
        <f t="shared" si="10"/>
        <v>33.619999999999997</v>
      </c>
      <c r="CO6" s="22">
        <f t="shared" si="10"/>
        <v>38.9</v>
      </c>
      <c r="CP6" s="22">
        <f t="shared" si="10"/>
        <v>39.369999999999997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88.65</v>
      </c>
      <c r="CX6" s="22">
        <f t="shared" ref="CX6:DF6" si="11">IF(CX7="",NA(),CX7)</f>
        <v>76.790000000000006</v>
      </c>
      <c r="CY6" s="22">
        <f t="shared" si="11"/>
        <v>87</v>
      </c>
      <c r="CZ6" s="22">
        <f t="shared" si="11"/>
        <v>75.5</v>
      </c>
      <c r="DA6" s="22">
        <f t="shared" si="11"/>
        <v>88.97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194247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2.1</v>
      </c>
      <c r="Q7" s="25">
        <v>1100</v>
      </c>
      <c r="R7" s="25">
        <v>9799</v>
      </c>
      <c r="S7" s="25">
        <v>25.05</v>
      </c>
      <c r="T7" s="25">
        <v>391.18</v>
      </c>
      <c r="U7" s="25">
        <v>205</v>
      </c>
      <c r="V7" s="25">
        <v>0.32</v>
      </c>
      <c r="W7" s="25">
        <v>640.63</v>
      </c>
      <c r="X7" s="25">
        <v>100</v>
      </c>
      <c r="Y7" s="25">
        <v>100.02</v>
      </c>
      <c r="Z7" s="25">
        <v>100</v>
      </c>
      <c r="AA7" s="25">
        <v>100</v>
      </c>
      <c r="AB7" s="25">
        <v>100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54.77</v>
      </c>
      <c r="BQ7" s="25">
        <v>25.64</v>
      </c>
      <c r="BR7" s="25">
        <v>18.739999999999998</v>
      </c>
      <c r="BS7" s="25">
        <v>17.239999999999998</v>
      </c>
      <c r="BT7" s="25">
        <v>12.07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142.72999999999999</v>
      </c>
      <c r="CB7" s="25">
        <v>308.04000000000002</v>
      </c>
      <c r="CC7" s="25">
        <v>454.34</v>
      </c>
      <c r="CD7" s="25">
        <v>478.62</v>
      </c>
      <c r="CE7" s="25">
        <v>692.4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38.24</v>
      </c>
      <c r="CM7" s="25">
        <v>37.46</v>
      </c>
      <c r="CN7" s="25">
        <v>33.619999999999997</v>
      </c>
      <c r="CO7" s="25">
        <v>38.9</v>
      </c>
      <c r="CP7" s="25">
        <v>39.369999999999997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88.65</v>
      </c>
      <c r="CX7" s="25">
        <v>76.790000000000006</v>
      </c>
      <c r="CY7" s="25">
        <v>87</v>
      </c>
      <c r="CZ7" s="25">
        <v>75.5</v>
      </c>
      <c r="DA7" s="25">
        <v>88.97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a3603t</cp:lastModifiedBy>
  <cp:lastPrinted>2024-01-30T03:11:41Z</cp:lastPrinted>
  <dcterms:created xsi:type="dcterms:W3CDTF">2023-12-05T01:05:48Z</dcterms:created>
  <dcterms:modified xsi:type="dcterms:W3CDTF">2024-01-30T03:12:23Z</dcterms:modified>
  <cp:category/>
</cp:coreProperties>
</file>